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Huawei\Desktop\2026-2027 güz\2026 EŞDEĞERLİK VE DERS İÇERİKLERİ\EŞDEĞERLİKLERİMZ SİSTEME YÜKLEDİN\"/>
    </mc:Choice>
  </mc:AlternateContent>
  <xr:revisionPtr revIDLastSave="0" documentId="13_ncr:1_{88160992-455C-4F7D-9CA1-04126683831E}" xr6:coauthVersionLast="47" xr6:coauthVersionMax="47" xr10:uidLastSave="{00000000-0000-0000-0000-000000000000}"/>
  <bookViews>
    <workbookView xWindow="-108" yWindow="-108" windowWidth="23256" windowHeight="13896" tabRatio="500" xr2:uid="{00000000-000D-0000-FFFF-FFFF00000000}"/>
  </bookViews>
  <sheets>
    <sheet name="Eşdeğerlik Tablosu" sheetId="1" r:id="rId1"/>
    <sheet name="Müfredatlar" sheetId="2" r:id="rId2"/>
    <sheet name="Özet ve Kontrol" sheetId="3" r:id="rId3"/>
    <sheet name="Seçmeli Havuzları" sheetId="4" r:id="rId4"/>
  </sheets>
  <definedNames>
    <definedName name="_xlnm._FilterDatabase" localSheetId="1" hidden="1">Müfredatlar!$A$1:$K$322</definedName>
    <definedName name="_xlnm._FilterDatabase" localSheetId="3" hidden="1">'Seçmeli Havuzları'!$A$1:$I$195</definedName>
    <definedName name="_xlnm.Print_Titles" localSheetId="0">'Eşdeğerlik Tablosu'!$1:$1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1" i="3" l="1"/>
  <c r="N8" i="3"/>
  <c r="M8" i="3"/>
  <c r="L8" i="3"/>
  <c r="K8" i="3"/>
  <c r="I8" i="3"/>
  <c r="H8" i="3"/>
  <c r="G8" i="3"/>
  <c r="F8" i="3"/>
  <c r="E8" i="3"/>
  <c r="D8" i="3"/>
  <c r="C8" i="3"/>
  <c r="B8" i="3"/>
  <c r="J8" i="3" s="1"/>
  <c r="N7" i="3"/>
  <c r="M7" i="3"/>
  <c r="L7" i="3"/>
  <c r="K7" i="3"/>
  <c r="I7" i="3"/>
  <c r="H7" i="3"/>
  <c r="G7" i="3"/>
  <c r="F7" i="3"/>
  <c r="E7" i="3"/>
  <c r="D7" i="3"/>
  <c r="J7" i="3" s="1"/>
  <c r="C7" i="3"/>
  <c r="B7" i="3"/>
  <c r="N6" i="3"/>
  <c r="M6" i="3"/>
  <c r="L6" i="3"/>
  <c r="K6" i="3"/>
  <c r="I6" i="3"/>
  <c r="H6" i="3"/>
  <c r="G6" i="3"/>
  <c r="F6" i="3"/>
  <c r="E6" i="3"/>
  <c r="D6" i="3"/>
  <c r="C6" i="3"/>
  <c r="B6" i="3"/>
  <c r="J6" i="3" s="1"/>
  <c r="N5" i="3"/>
  <c r="M5" i="3"/>
  <c r="L5" i="3"/>
  <c r="K5" i="3"/>
  <c r="I5" i="3"/>
  <c r="H5" i="3"/>
  <c r="G5" i="3"/>
  <c r="F5" i="3"/>
  <c r="E5" i="3"/>
  <c r="D5" i="3"/>
  <c r="C5" i="3"/>
  <c r="B5" i="3"/>
  <c r="J5" i="3" s="1"/>
  <c r="N4" i="3"/>
  <c r="M4" i="3"/>
  <c r="L4" i="3"/>
  <c r="K4" i="3"/>
  <c r="I4" i="3"/>
  <c r="H4" i="3"/>
  <c r="G4" i="3"/>
  <c r="F4" i="3"/>
  <c r="E4" i="3"/>
  <c r="D4" i="3"/>
  <c r="C4" i="3"/>
  <c r="B4" i="3"/>
  <c r="J4" i="3" s="1"/>
  <c r="J322" i="2"/>
  <c r="K322" i="2" s="1"/>
  <c r="J321" i="2"/>
  <c r="K321" i="2" s="1"/>
  <c r="J320" i="2"/>
  <c r="K320" i="2" s="1"/>
  <c r="J319" i="2"/>
  <c r="K319" i="2" s="1"/>
  <c r="J318" i="2"/>
  <c r="K318" i="2" s="1"/>
  <c r="J317" i="2"/>
  <c r="K317" i="2" s="1"/>
  <c r="J316" i="2"/>
  <c r="K316" i="2" s="1"/>
  <c r="J315" i="2"/>
  <c r="K315" i="2" s="1"/>
  <c r="J314" i="2"/>
  <c r="K314" i="2" s="1"/>
  <c r="J313" i="2"/>
  <c r="K313" i="2" s="1"/>
  <c r="J312" i="2"/>
  <c r="K312" i="2" s="1"/>
  <c r="J311" i="2"/>
  <c r="K311" i="2" s="1"/>
  <c r="J310" i="2"/>
  <c r="K310" i="2" s="1"/>
  <c r="J309" i="2"/>
  <c r="K309" i="2" s="1"/>
  <c r="J308" i="2"/>
  <c r="K308" i="2" s="1"/>
  <c r="J307" i="2"/>
  <c r="K307" i="2" s="1"/>
  <c r="J306" i="2"/>
  <c r="K306" i="2" s="1"/>
  <c r="J305" i="2"/>
  <c r="K305" i="2" s="1"/>
  <c r="J304" i="2"/>
  <c r="K304" i="2" s="1"/>
  <c r="J303" i="2"/>
  <c r="K303" i="2" s="1"/>
  <c r="J302" i="2"/>
  <c r="K302" i="2" s="1"/>
  <c r="J301" i="2"/>
  <c r="K301" i="2" s="1"/>
  <c r="J300" i="2"/>
  <c r="K300" i="2" s="1"/>
  <c r="J299" i="2"/>
  <c r="K299" i="2" s="1"/>
  <c r="J298" i="2"/>
  <c r="K298" i="2" s="1"/>
  <c r="J297" i="2"/>
  <c r="K297" i="2" s="1"/>
  <c r="J296" i="2"/>
  <c r="K296" i="2" s="1"/>
  <c r="J295" i="2"/>
  <c r="K295" i="2" s="1"/>
  <c r="J294" i="2"/>
  <c r="K294" i="2" s="1"/>
  <c r="J293" i="2"/>
  <c r="K293" i="2" s="1"/>
  <c r="J292" i="2"/>
  <c r="K292" i="2" s="1"/>
  <c r="J291" i="2"/>
  <c r="K291" i="2" s="1"/>
  <c r="J290" i="2"/>
  <c r="K290" i="2" s="1"/>
  <c r="J289" i="2"/>
  <c r="K289" i="2" s="1"/>
  <c r="J288" i="2"/>
  <c r="K288" i="2" s="1"/>
  <c r="J287" i="2"/>
  <c r="K287" i="2" s="1"/>
  <c r="J286" i="2"/>
  <c r="K286" i="2" s="1"/>
  <c r="J285" i="2"/>
  <c r="K285" i="2" s="1"/>
  <c r="J284" i="2"/>
  <c r="K284" i="2" s="1"/>
  <c r="J283" i="2"/>
  <c r="K283" i="2" s="1"/>
  <c r="J282" i="2"/>
  <c r="K282" i="2" s="1"/>
  <c r="J281" i="2"/>
  <c r="K281" i="2" s="1"/>
  <c r="J280" i="2"/>
  <c r="K280" i="2" s="1"/>
  <c r="J279" i="2"/>
  <c r="K279" i="2" s="1"/>
  <c r="J278" i="2"/>
  <c r="K278" i="2" s="1"/>
  <c r="J277" i="2"/>
  <c r="K277" i="2" s="1"/>
  <c r="J276" i="2"/>
  <c r="K276" i="2" s="1"/>
  <c r="J275" i="2"/>
  <c r="K275" i="2" s="1"/>
  <c r="J274" i="2"/>
  <c r="K274" i="2" s="1"/>
  <c r="J273" i="2"/>
  <c r="K273" i="2" s="1"/>
  <c r="J272" i="2"/>
  <c r="K272" i="2" s="1"/>
  <c r="J271" i="2"/>
  <c r="K271" i="2" s="1"/>
  <c r="J270" i="2"/>
  <c r="K270" i="2" s="1"/>
  <c r="J269" i="2"/>
  <c r="K269" i="2" s="1"/>
  <c r="J268" i="2"/>
  <c r="K268" i="2" s="1"/>
  <c r="J267" i="2"/>
  <c r="K267" i="2" s="1"/>
  <c r="J266" i="2"/>
  <c r="K266" i="2" s="1"/>
  <c r="J265" i="2"/>
  <c r="K265" i="2" s="1"/>
  <c r="J264" i="2"/>
  <c r="K264" i="2" s="1"/>
  <c r="J263" i="2"/>
  <c r="K263" i="2" s="1"/>
  <c r="J262" i="2"/>
  <c r="K262" i="2" s="1"/>
  <c r="J261" i="2"/>
  <c r="K261" i="2" s="1"/>
  <c r="J260" i="2"/>
  <c r="K260" i="2" s="1"/>
  <c r="J259" i="2"/>
  <c r="K259" i="2" s="1"/>
  <c r="J258" i="2"/>
  <c r="K258" i="2" s="1"/>
  <c r="J257" i="2"/>
  <c r="K257" i="2" s="1"/>
  <c r="J256" i="2"/>
  <c r="K256" i="2" s="1"/>
  <c r="J255" i="2"/>
  <c r="K255" i="2" s="1"/>
  <c r="J254" i="2"/>
  <c r="K254" i="2" s="1"/>
  <c r="J253" i="2"/>
  <c r="K253" i="2" s="1"/>
  <c r="J252" i="2"/>
  <c r="K252" i="2" s="1"/>
  <c r="J251" i="2"/>
  <c r="K251" i="2" s="1"/>
  <c r="J250" i="2"/>
  <c r="K250" i="2" s="1"/>
  <c r="J249" i="2"/>
  <c r="K249" i="2" s="1"/>
  <c r="J248" i="2"/>
  <c r="K248" i="2" s="1"/>
  <c r="J247" i="2"/>
  <c r="K247" i="2" s="1"/>
  <c r="J246" i="2"/>
  <c r="K246" i="2" s="1"/>
  <c r="J245" i="2"/>
  <c r="K245" i="2" s="1"/>
  <c r="J244" i="2"/>
  <c r="K244" i="2" s="1"/>
  <c r="J243" i="2"/>
  <c r="K243" i="2" s="1"/>
  <c r="J242" i="2"/>
  <c r="K242" i="2" s="1"/>
  <c r="J241" i="2"/>
  <c r="K241" i="2" s="1"/>
  <c r="J240" i="2"/>
  <c r="K240" i="2" s="1"/>
  <c r="J239" i="2"/>
  <c r="K239" i="2" s="1"/>
  <c r="J238" i="2"/>
  <c r="K238" i="2" s="1"/>
  <c r="J237" i="2"/>
  <c r="K237" i="2" s="1"/>
  <c r="J236" i="2"/>
  <c r="K236" i="2" s="1"/>
  <c r="J235" i="2"/>
  <c r="K235" i="2" s="1"/>
  <c r="J234" i="2"/>
  <c r="K234" i="2" s="1"/>
  <c r="J233" i="2"/>
  <c r="K233" i="2" s="1"/>
  <c r="J232" i="2"/>
  <c r="K232" i="2" s="1"/>
  <c r="J231" i="2"/>
  <c r="K231" i="2" s="1"/>
  <c r="J230" i="2"/>
  <c r="K230" i="2" s="1"/>
  <c r="J229" i="2"/>
  <c r="K229" i="2" s="1"/>
  <c r="J228" i="2"/>
  <c r="K228" i="2" s="1"/>
  <c r="J227" i="2"/>
  <c r="K227" i="2" s="1"/>
  <c r="J226" i="2"/>
  <c r="K226" i="2" s="1"/>
  <c r="J225" i="2"/>
  <c r="K225" i="2" s="1"/>
  <c r="J224" i="2"/>
  <c r="K224" i="2" s="1"/>
  <c r="J223" i="2"/>
  <c r="K223" i="2" s="1"/>
  <c r="J222" i="2"/>
  <c r="K222" i="2" s="1"/>
  <c r="J221" i="2"/>
  <c r="K221" i="2" s="1"/>
  <c r="J220" i="2"/>
  <c r="K220" i="2" s="1"/>
  <c r="J219" i="2"/>
  <c r="K219" i="2" s="1"/>
  <c r="J218" i="2"/>
  <c r="K218" i="2" s="1"/>
  <c r="J217" i="2"/>
  <c r="K217" i="2" s="1"/>
  <c r="J216" i="2"/>
  <c r="K216" i="2" s="1"/>
  <c r="J215" i="2"/>
  <c r="K215" i="2" s="1"/>
  <c r="J214" i="2"/>
  <c r="K214" i="2" s="1"/>
  <c r="J213" i="2"/>
  <c r="K213" i="2" s="1"/>
  <c r="J212" i="2"/>
  <c r="K212" i="2" s="1"/>
  <c r="J211" i="2"/>
  <c r="K211" i="2" s="1"/>
  <c r="J210" i="2"/>
  <c r="K210" i="2" s="1"/>
  <c r="J209" i="2"/>
  <c r="K209" i="2" s="1"/>
  <c r="J208" i="2"/>
  <c r="K208" i="2" s="1"/>
  <c r="J207" i="2"/>
  <c r="K207" i="2" s="1"/>
  <c r="J206" i="2"/>
  <c r="K206" i="2" s="1"/>
  <c r="J205" i="2"/>
  <c r="K205" i="2" s="1"/>
  <c r="J204" i="2"/>
  <c r="K204" i="2" s="1"/>
  <c r="J203" i="2"/>
  <c r="K203" i="2" s="1"/>
  <c r="J202" i="2"/>
  <c r="K202" i="2" s="1"/>
  <c r="J201" i="2"/>
  <c r="K201" i="2" s="1"/>
  <c r="J200" i="2"/>
  <c r="K200" i="2" s="1"/>
  <c r="J199" i="2"/>
  <c r="K199" i="2" s="1"/>
  <c r="J198" i="2"/>
  <c r="K198" i="2" s="1"/>
  <c r="J197" i="2"/>
  <c r="K197" i="2" s="1"/>
  <c r="J196" i="2"/>
  <c r="K196" i="2" s="1"/>
  <c r="J195" i="2"/>
  <c r="K195" i="2" s="1"/>
  <c r="J194" i="2"/>
  <c r="K194" i="2" s="1"/>
  <c r="J193" i="2"/>
  <c r="K193" i="2" s="1"/>
  <c r="J192" i="2"/>
  <c r="K192" i="2" s="1"/>
  <c r="J191" i="2"/>
  <c r="K191" i="2" s="1"/>
  <c r="J190" i="2"/>
  <c r="K190" i="2" s="1"/>
  <c r="J189" i="2"/>
  <c r="K189" i="2" s="1"/>
  <c r="J188" i="2"/>
  <c r="K188" i="2" s="1"/>
  <c r="J187" i="2"/>
  <c r="K187" i="2" s="1"/>
  <c r="J186" i="2"/>
  <c r="K186" i="2" s="1"/>
  <c r="J185" i="2"/>
  <c r="K185" i="2" s="1"/>
  <c r="J184" i="2"/>
  <c r="K184" i="2" s="1"/>
  <c r="J183" i="2"/>
  <c r="K183" i="2" s="1"/>
  <c r="J182" i="2"/>
  <c r="K182" i="2" s="1"/>
  <c r="J181" i="2"/>
  <c r="K181" i="2" s="1"/>
  <c r="J180" i="2"/>
  <c r="K180" i="2" s="1"/>
  <c r="J179" i="2"/>
  <c r="K179" i="2" s="1"/>
  <c r="J178" i="2"/>
  <c r="K178" i="2" s="1"/>
  <c r="J177" i="2"/>
  <c r="K177" i="2" s="1"/>
  <c r="J176" i="2"/>
  <c r="K176" i="2" s="1"/>
  <c r="J175" i="2"/>
  <c r="K175" i="2" s="1"/>
  <c r="J174" i="2"/>
  <c r="K174" i="2" s="1"/>
  <c r="J173" i="2"/>
  <c r="K173" i="2" s="1"/>
  <c r="J172" i="2"/>
  <c r="K172" i="2" s="1"/>
  <c r="J171" i="2"/>
  <c r="K171" i="2" s="1"/>
  <c r="J170" i="2"/>
  <c r="K170" i="2" s="1"/>
  <c r="J169" i="2"/>
  <c r="K169" i="2" s="1"/>
  <c r="J168" i="2"/>
  <c r="K168" i="2" s="1"/>
  <c r="J167" i="2"/>
  <c r="K167" i="2" s="1"/>
  <c r="J166" i="2"/>
  <c r="K166" i="2" s="1"/>
  <c r="J165" i="2"/>
  <c r="K165" i="2" s="1"/>
  <c r="J164" i="2"/>
  <c r="K164" i="2" s="1"/>
  <c r="J163" i="2"/>
  <c r="K163" i="2" s="1"/>
  <c r="J162" i="2"/>
  <c r="K162" i="2" s="1"/>
  <c r="J161" i="2"/>
  <c r="K161" i="2" s="1"/>
  <c r="J160" i="2"/>
  <c r="K160" i="2" s="1"/>
  <c r="J159" i="2"/>
  <c r="K159" i="2" s="1"/>
  <c r="J158" i="2"/>
  <c r="K158" i="2" s="1"/>
  <c r="J157" i="2"/>
  <c r="K157" i="2" s="1"/>
  <c r="J156" i="2"/>
  <c r="K156" i="2" s="1"/>
  <c r="J155" i="2"/>
  <c r="K155" i="2" s="1"/>
  <c r="J154" i="2"/>
  <c r="K154" i="2" s="1"/>
  <c r="J153" i="2"/>
  <c r="K153" i="2" s="1"/>
  <c r="J152" i="2"/>
  <c r="K152" i="2" s="1"/>
  <c r="J151" i="2"/>
  <c r="K151" i="2" s="1"/>
  <c r="J150" i="2"/>
  <c r="K150" i="2" s="1"/>
  <c r="J149" i="2"/>
  <c r="K149" i="2" s="1"/>
  <c r="J148" i="2"/>
  <c r="K148" i="2" s="1"/>
  <c r="J147" i="2"/>
  <c r="K147" i="2" s="1"/>
  <c r="J146" i="2"/>
  <c r="K146" i="2" s="1"/>
  <c r="J145" i="2"/>
  <c r="K145" i="2" s="1"/>
  <c r="J144" i="2"/>
  <c r="K144" i="2" s="1"/>
  <c r="J143" i="2"/>
  <c r="K143" i="2" s="1"/>
  <c r="J142" i="2"/>
  <c r="K142" i="2" s="1"/>
  <c r="J141" i="2"/>
  <c r="K141" i="2" s="1"/>
  <c r="J140" i="2"/>
  <c r="K140" i="2" s="1"/>
  <c r="J139" i="2"/>
  <c r="K139" i="2" s="1"/>
  <c r="J138" i="2"/>
  <c r="K138" i="2" s="1"/>
  <c r="J137" i="2"/>
  <c r="K137" i="2" s="1"/>
  <c r="J136" i="2"/>
  <c r="K136" i="2" s="1"/>
  <c r="J135" i="2"/>
  <c r="K135" i="2" s="1"/>
  <c r="J134" i="2"/>
  <c r="K134" i="2" s="1"/>
  <c r="J133" i="2"/>
  <c r="K133" i="2" s="1"/>
  <c r="J132" i="2"/>
  <c r="K132" i="2" s="1"/>
  <c r="J131" i="2"/>
  <c r="K131" i="2" s="1"/>
  <c r="J130" i="2"/>
  <c r="K130" i="2" s="1"/>
  <c r="J129" i="2"/>
  <c r="K129" i="2" s="1"/>
  <c r="J128" i="2"/>
  <c r="K128" i="2" s="1"/>
  <c r="J127" i="2"/>
  <c r="K127" i="2" s="1"/>
  <c r="J126" i="2"/>
  <c r="K126" i="2" s="1"/>
  <c r="J125" i="2"/>
  <c r="K125" i="2" s="1"/>
  <c r="J124" i="2"/>
  <c r="K124" i="2" s="1"/>
  <c r="J123" i="2"/>
  <c r="K123" i="2" s="1"/>
  <c r="J122" i="2"/>
  <c r="K122" i="2" s="1"/>
  <c r="J121" i="2"/>
  <c r="K121" i="2" s="1"/>
  <c r="J120" i="2"/>
  <c r="K120" i="2" s="1"/>
  <c r="J119" i="2"/>
  <c r="K119" i="2" s="1"/>
  <c r="J118" i="2"/>
  <c r="K118" i="2" s="1"/>
  <c r="J117" i="2"/>
  <c r="K117" i="2" s="1"/>
  <c r="J116" i="2"/>
  <c r="K116" i="2" s="1"/>
  <c r="J115" i="2"/>
  <c r="K115" i="2" s="1"/>
  <c r="J114" i="2"/>
  <c r="K114" i="2" s="1"/>
  <c r="J113" i="2"/>
  <c r="K113" i="2" s="1"/>
  <c r="J112" i="2"/>
  <c r="K112" i="2" s="1"/>
  <c r="J111" i="2"/>
  <c r="K111" i="2" s="1"/>
  <c r="J110" i="2"/>
  <c r="K110" i="2" s="1"/>
  <c r="J109" i="2"/>
  <c r="K109" i="2" s="1"/>
  <c r="J108" i="2"/>
  <c r="K108" i="2" s="1"/>
  <c r="J107" i="2"/>
  <c r="K107" i="2" s="1"/>
  <c r="J106" i="2"/>
  <c r="K106" i="2" s="1"/>
  <c r="J105" i="2"/>
  <c r="K105" i="2" s="1"/>
  <c r="J104" i="2"/>
  <c r="K104" i="2" s="1"/>
  <c r="J103" i="2"/>
  <c r="K103" i="2" s="1"/>
  <c r="J102" i="2"/>
  <c r="K102" i="2" s="1"/>
  <c r="J101" i="2"/>
  <c r="K101" i="2" s="1"/>
  <c r="J100" i="2"/>
  <c r="K100" i="2" s="1"/>
  <c r="J99" i="2"/>
  <c r="K99" i="2" s="1"/>
  <c r="J98" i="2"/>
  <c r="K98" i="2" s="1"/>
  <c r="J97" i="2"/>
  <c r="K97" i="2" s="1"/>
  <c r="J96" i="2"/>
  <c r="K96" i="2" s="1"/>
  <c r="J95" i="2"/>
  <c r="K95" i="2" s="1"/>
  <c r="J94" i="2"/>
  <c r="K94" i="2" s="1"/>
  <c r="J93" i="2"/>
  <c r="K93" i="2" s="1"/>
  <c r="J92" i="2"/>
  <c r="K92" i="2" s="1"/>
  <c r="J91" i="2"/>
  <c r="K91" i="2" s="1"/>
  <c r="J90" i="2"/>
  <c r="K90" i="2" s="1"/>
  <c r="J89" i="2"/>
  <c r="K89" i="2" s="1"/>
  <c r="J88" i="2"/>
  <c r="K88" i="2" s="1"/>
  <c r="J87" i="2"/>
  <c r="K87" i="2" s="1"/>
  <c r="J86" i="2"/>
  <c r="K86" i="2" s="1"/>
  <c r="J85" i="2"/>
  <c r="K85" i="2" s="1"/>
  <c r="J84" i="2"/>
  <c r="K84" i="2" s="1"/>
  <c r="J83" i="2"/>
  <c r="K83" i="2" s="1"/>
  <c r="J82" i="2"/>
  <c r="K82" i="2" s="1"/>
  <c r="J81" i="2"/>
  <c r="K81" i="2" s="1"/>
  <c r="J80" i="2"/>
  <c r="K80" i="2" s="1"/>
  <c r="J79" i="2"/>
  <c r="K79" i="2" s="1"/>
  <c r="J78" i="2"/>
  <c r="K78" i="2" s="1"/>
  <c r="J77" i="2"/>
  <c r="K77" i="2" s="1"/>
  <c r="J76" i="2"/>
  <c r="K76" i="2" s="1"/>
  <c r="J75" i="2"/>
  <c r="K75" i="2" s="1"/>
  <c r="J74" i="2"/>
  <c r="K74" i="2" s="1"/>
  <c r="J73" i="2"/>
  <c r="K73" i="2" s="1"/>
  <c r="J72" i="2"/>
  <c r="K72" i="2" s="1"/>
  <c r="J71" i="2"/>
  <c r="K71" i="2" s="1"/>
  <c r="J70" i="2"/>
  <c r="K70" i="2" s="1"/>
  <c r="J69" i="2"/>
  <c r="K69" i="2" s="1"/>
  <c r="J68" i="2"/>
  <c r="K68" i="2" s="1"/>
  <c r="J67" i="2"/>
  <c r="K67" i="2" s="1"/>
  <c r="J66" i="2"/>
  <c r="K66" i="2" s="1"/>
  <c r="J65" i="2"/>
  <c r="K65" i="2" s="1"/>
  <c r="J64" i="2"/>
  <c r="K64" i="2" s="1"/>
  <c r="J63" i="2"/>
  <c r="K63" i="2" s="1"/>
  <c r="J62" i="2"/>
  <c r="K62" i="2" s="1"/>
  <c r="J61" i="2"/>
  <c r="K61" i="2" s="1"/>
  <c r="J60" i="2"/>
  <c r="K60" i="2" s="1"/>
  <c r="J59" i="2"/>
  <c r="K59" i="2" s="1"/>
  <c r="J58" i="2"/>
  <c r="K58" i="2" s="1"/>
  <c r="J57" i="2"/>
  <c r="K57" i="2" s="1"/>
  <c r="J56" i="2"/>
  <c r="K56" i="2" s="1"/>
  <c r="J55" i="2"/>
  <c r="K55" i="2" s="1"/>
  <c r="J54" i="2"/>
  <c r="K54" i="2" s="1"/>
  <c r="J53" i="2"/>
  <c r="K53" i="2" s="1"/>
  <c r="J52" i="2"/>
  <c r="K52" i="2" s="1"/>
  <c r="J51" i="2"/>
  <c r="K51" i="2" s="1"/>
  <c r="J50" i="2"/>
  <c r="K50" i="2" s="1"/>
  <c r="J49" i="2"/>
  <c r="K49" i="2" s="1"/>
  <c r="J48" i="2"/>
  <c r="K48" i="2" s="1"/>
  <c r="J47" i="2"/>
  <c r="K47" i="2" s="1"/>
  <c r="J46" i="2"/>
  <c r="K46" i="2" s="1"/>
  <c r="J45" i="2"/>
  <c r="K45" i="2" s="1"/>
  <c r="J44" i="2"/>
  <c r="K44" i="2" s="1"/>
  <c r="J43" i="2"/>
  <c r="K43" i="2" s="1"/>
  <c r="J42" i="2"/>
  <c r="K42" i="2" s="1"/>
  <c r="J41" i="2"/>
  <c r="K41" i="2" s="1"/>
  <c r="J40" i="2"/>
  <c r="K40" i="2" s="1"/>
  <c r="J39" i="2"/>
  <c r="K39" i="2" s="1"/>
  <c r="J38" i="2"/>
  <c r="K38" i="2" s="1"/>
  <c r="J37" i="2"/>
  <c r="K37" i="2" s="1"/>
  <c r="J36" i="2"/>
  <c r="K36" i="2" s="1"/>
  <c r="J35" i="2"/>
  <c r="K35" i="2" s="1"/>
  <c r="J34" i="2"/>
  <c r="K34" i="2" s="1"/>
  <c r="J33" i="2"/>
  <c r="K33" i="2" s="1"/>
  <c r="J32" i="2"/>
  <c r="K32" i="2" s="1"/>
  <c r="J31" i="2"/>
  <c r="K31" i="2" s="1"/>
  <c r="J30" i="2"/>
  <c r="K30" i="2" s="1"/>
  <c r="J29" i="2"/>
  <c r="K29" i="2" s="1"/>
  <c r="J28" i="2"/>
  <c r="K28" i="2" s="1"/>
  <c r="J27" i="2"/>
  <c r="K27" i="2" s="1"/>
  <c r="J26" i="2"/>
  <c r="K26" i="2" s="1"/>
  <c r="J25" i="2"/>
  <c r="K25" i="2" s="1"/>
  <c r="J24" i="2"/>
  <c r="K24" i="2" s="1"/>
  <c r="J23" i="2"/>
  <c r="K23" i="2" s="1"/>
  <c r="J22" i="2"/>
  <c r="K22" i="2" s="1"/>
  <c r="J21" i="2"/>
  <c r="K21" i="2" s="1"/>
  <c r="J20" i="2"/>
  <c r="K20" i="2" s="1"/>
  <c r="J19" i="2"/>
  <c r="K19" i="2" s="1"/>
  <c r="J18" i="2"/>
  <c r="K18" i="2" s="1"/>
  <c r="J17" i="2"/>
  <c r="K17" i="2" s="1"/>
  <c r="J16" i="2"/>
  <c r="K16" i="2" s="1"/>
  <c r="J15" i="2"/>
  <c r="K15" i="2" s="1"/>
  <c r="J14" i="2"/>
  <c r="K14" i="2" s="1"/>
  <c r="J13" i="2"/>
  <c r="K13" i="2" s="1"/>
  <c r="J12" i="2"/>
  <c r="K12" i="2" s="1"/>
  <c r="J11" i="2"/>
  <c r="K11" i="2" s="1"/>
  <c r="J10" i="2"/>
  <c r="K10" i="2" s="1"/>
  <c r="J9" i="2"/>
  <c r="K9" i="2" s="1"/>
  <c r="J8" i="2"/>
  <c r="K8" i="2" s="1"/>
  <c r="J7" i="2"/>
  <c r="K7" i="2" s="1"/>
  <c r="J6" i="2"/>
  <c r="K6" i="2" s="1"/>
  <c r="J5" i="2"/>
  <c r="K5" i="2" s="1"/>
  <c r="J4" i="2"/>
  <c r="K4" i="2" s="1"/>
  <c r="J3" i="2"/>
  <c r="K3" i="2" s="1"/>
  <c r="J2" i="2"/>
  <c r="K2" i="2" s="1"/>
  <c r="B10" i="3" l="1"/>
</calcChain>
</file>

<file path=xl/sharedStrings.xml><?xml version="1.0" encoding="utf-8"?>
<sst xmlns="http://schemas.openxmlformats.org/spreadsheetml/2006/main" count="3212" uniqueCount="704">
  <si>
    <t>ORDU ÜNİVERSİTESİ EĞİTİM FAKÜLTESİ – REHBERLİK VE PSİKOLOJİK DANIŞMANLIK LİSANS PROGRAMI
MÜFREDAT EŞDEĞERLİK TABLOSU (2016 – 2018 – 2021 – 2022 – 2026)</t>
  </si>
  <si>
    <t>1. YARIYIL</t>
  </si>
  <si>
    <t>YY</t>
  </si>
  <si>
    <t>No</t>
  </si>
  <si>
    <t>2016 PROGRAMI</t>
  </si>
  <si>
    <t>2018 PROGRAMI</t>
  </si>
  <si>
    <t>2021 PROGRAMI</t>
  </si>
  <si>
    <t>2022 PROGRAMI</t>
  </si>
  <si>
    <t>2026 PROGRAMI (YENİ)</t>
  </si>
  <si>
    <t>Ders Kodu</t>
  </si>
  <si>
    <t>Dersin Adı</t>
  </si>
  <si>
    <t>T</t>
  </si>
  <si>
    <t>U</t>
  </si>
  <si>
    <t>K</t>
  </si>
  <si>
    <t>AKTS</t>
  </si>
  <si>
    <t>PDR107</t>
  </si>
  <si>
    <t>Atatürk İlkeleri ve İnkılap Tarihi 1</t>
  </si>
  <si>
    <t>GKZ1012018335</t>
  </si>
  <si>
    <t>Atatürk İlkeleri ve İnkılap Tarihi I</t>
  </si>
  <si>
    <t>YÖKA1</t>
  </si>
  <si>
    <t>Atatürk İlkeleri ve İnkılap Tarihi-I</t>
  </si>
  <si>
    <t>PDR105</t>
  </si>
  <si>
    <t>Türkçe I: Yazılı Anlatım</t>
  </si>
  <si>
    <t>GKZ1052018335</t>
  </si>
  <si>
    <t>Türk Dili I</t>
  </si>
  <si>
    <t>YÖKT1</t>
  </si>
  <si>
    <t>Türk Dili-I</t>
  </si>
  <si>
    <t>Türk Dili-1</t>
  </si>
  <si>
    <t>PDR109</t>
  </si>
  <si>
    <t>Yabancı Dil 1</t>
  </si>
  <si>
    <t>GKZ1032018335</t>
  </si>
  <si>
    <t>Yabancı Dil I</t>
  </si>
  <si>
    <t>YÖKY1</t>
  </si>
  <si>
    <t>Yabancı Dil-I</t>
  </si>
  <si>
    <t>PDR111</t>
  </si>
  <si>
    <t>Bilgisayar I</t>
  </si>
  <si>
    <t>GKZ1072018335</t>
  </si>
  <si>
    <t>Bilişim Teknolojileri</t>
  </si>
  <si>
    <t>GKZ1072022335</t>
  </si>
  <si>
    <t>GKZ107</t>
  </si>
  <si>
    <t>RGKZ101</t>
  </si>
  <si>
    <t>PDR117</t>
  </si>
  <si>
    <t>Eğitim Bilimine Giriş</t>
  </si>
  <si>
    <t>MBZ1012018335</t>
  </si>
  <si>
    <t>Eğitime Giriş</t>
  </si>
  <si>
    <t>MBZ1012022335</t>
  </si>
  <si>
    <t>MBZ101</t>
  </si>
  <si>
    <t>RMBZ101</t>
  </si>
  <si>
    <t>Eğitim Biliminin Temelleri</t>
  </si>
  <si>
    <t>PDR113</t>
  </si>
  <si>
    <t>Sosyolojiye Giriş</t>
  </si>
  <si>
    <t>MBZ1032018335</t>
  </si>
  <si>
    <t>Eğitim Sosyolojisi</t>
  </si>
  <si>
    <t>GKZ1092021335</t>
  </si>
  <si>
    <t>GKZ109</t>
  </si>
  <si>
    <t>RGKZ103</t>
  </si>
  <si>
    <t>PDR115</t>
  </si>
  <si>
    <t>Felsefeye Giriş</t>
  </si>
  <si>
    <t>RAEZ1032018335</t>
  </si>
  <si>
    <t>Kültürel Antropoloji</t>
  </si>
  <si>
    <t>GKZ1112021335</t>
  </si>
  <si>
    <t>GKZ111</t>
  </si>
  <si>
    <t>RGKZ105</t>
  </si>
  <si>
    <t>PDR101</t>
  </si>
  <si>
    <t>Psikolojiye Giriş</t>
  </si>
  <si>
    <t>RAEZ1012018335</t>
  </si>
  <si>
    <t>RAEZ1012022335</t>
  </si>
  <si>
    <t>RAEZ101</t>
  </si>
  <si>
    <t>PDR103</t>
  </si>
  <si>
    <t>Fizyolojik Psikoloji</t>
  </si>
  <si>
    <t>–</t>
  </si>
  <si>
    <t>MBZ1032022335</t>
  </si>
  <si>
    <t>Medya Okuryazarlığı</t>
  </si>
  <si>
    <t>MBZ103</t>
  </si>
  <si>
    <t>ORTAKSEÇ_GÜZ</t>
  </si>
  <si>
    <t>Üniversite Ortak Seçmeli-Güz (ODUS havuzundan)</t>
  </si>
  <si>
    <t>ODUSXXX</t>
  </si>
  <si>
    <t>Üniversite Ortak Seçmeli Ders-1</t>
  </si>
  <si>
    <t>RMBZ103</t>
  </si>
  <si>
    <t>Eğitimde Araştırma Yöntemleri</t>
  </si>
  <si>
    <t>2. YARIYIL</t>
  </si>
  <si>
    <t>PDR106</t>
  </si>
  <si>
    <t>Atatürk İlkeleri ve İnkılap Tarihi 2</t>
  </si>
  <si>
    <t>GKZ1022018335</t>
  </si>
  <si>
    <t>Atatürk İlkeleri ve İnkılap Tarihi II</t>
  </si>
  <si>
    <t>YÖKA2</t>
  </si>
  <si>
    <t>Atatürk İlkeleri ve İnkılap Tarihi-II</t>
  </si>
  <si>
    <t>PDR104</t>
  </si>
  <si>
    <t>Türkçe II: Sözlü Anlatım</t>
  </si>
  <si>
    <t>GKZ1062018335</t>
  </si>
  <si>
    <t>Türk Dili II</t>
  </si>
  <si>
    <t>YÖKT2</t>
  </si>
  <si>
    <t>Türk Dili-II</t>
  </si>
  <si>
    <t>Türk Dili 2</t>
  </si>
  <si>
    <t>PDR108</t>
  </si>
  <si>
    <t>Yabancı Dil 2</t>
  </si>
  <si>
    <t>GKZ1042018335</t>
  </si>
  <si>
    <t>Yabancı Dil II</t>
  </si>
  <si>
    <t>YÖKY2</t>
  </si>
  <si>
    <t>Yabancı Dil-II</t>
  </si>
  <si>
    <t>PDR116</t>
  </si>
  <si>
    <t>Eğitim Felsefesi</t>
  </si>
  <si>
    <t>MBZ1022018335</t>
  </si>
  <si>
    <t>MBZ1022021335</t>
  </si>
  <si>
    <t>MBZ102</t>
  </si>
  <si>
    <t>RMBZ102</t>
  </si>
  <si>
    <t>Eğitimin Tarihi, Felsefi ve Sosyolojik Temelleri</t>
  </si>
  <si>
    <t>PDR118</t>
  </si>
  <si>
    <t>Türk Eğitim Tarihi</t>
  </si>
  <si>
    <t>MBZ1042021335</t>
  </si>
  <si>
    <t>MBZ104</t>
  </si>
  <si>
    <t>PDR110</t>
  </si>
  <si>
    <t>Bilgisayar II</t>
  </si>
  <si>
    <t>MBZ2042018335</t>
  </si>
  <si>
    <t>Öğretim Teknolojileri</t>
  </si>
  <si>
    <t>MBZ1062021335</t>
  </si>
  <si>
    <t>MBZ106</t>
  </si>
  <si>
    <t>RGKZ104</t>
  </si>
  <si>
    <t>Kaynak Tarama ve Rapor Hazırlama</t>
  </si>
  <si>
    <t>PDR114</t>
  </si>
  <si>
    <t>Kaynak Tarama ve Rapor Yazma</t>
  </si>
  <si>
    <t>GKZ1102022335</t>
  </si>
  <si>
    <t>GKZ110</t>
  </si>
  <si>
    <t>PDR102</t>
  </si>
  <si>
    <t>Sosyal Antropoloji</t>
  </si>
  <si>
    <t>GKZ1082022335</t>
  </si>
  <si>
    <t>GKZ108</t>
  </si>
  <si>
    <t>RGKZ102</t>
  </si>
  <si>
    <t>PDR112</t>
  </si>
  <si>
    <t>Gelişim Psikolojisi 1</t>
  </si>
  <si>
    <t>RAEZ1022018335</t>
  </si>
  <si>
    <t>Gelişim Psikolojisi I</t>
  </si>
  <si>
    <t>RAEZ1022022335</t>
  </si>
  <si>
    <t>RAEZ102</t>
  </si>
  <si>
    <t>RAEZ1042018335</t>
  </si>
  <si>
    <t>RAEZ1062018335</t>
  </si>
  <si>
    <t>Okullarda Rehberlik ve Psikolojik Danışma</t>
  </si>
  <si>
    <t>ORTAKSEÇ_BAHAR</t>
  </si>
  <si>
    <t>Üniversite Ortak Seçmeli-Bahar (ODUS havuzundan)</t>
  </si>
  <si>
    <t>Üniversite Ortak Seçmeli Ders-2</t>
  </si>
  <si>
    <t>RMBZ104</t>
  </si>
  <si>
    <t>Toplumsal Cinsiyet Eşitliği</t>
  </si>
  <si>
    <t>3. YARIYIL</t>
  </si>
  <si>
    <t>PDR211</t>
  </si>
  <si>
    <t>Gelişim Psikolojisi 2</t>
  </si>
  <si>
    <t>RAEZ2012018335</t>
  </si>
  <si>
    <t>Gelişim Psikolojisi II</t>
  </si>
  <si>
    <t>RAEZ2012021335</t>
  </si>
  <si>
    <t>RAEZ201</t>
  </si>
  <si>
    <t>PDR203</t>
  </si>
  <si>
    <t>İstatistik I</t>
  </si>
  <si>
    <t>RAEZ2072018335</t>
  </si>
  <si>
    <t>Temel İstatistik</t>
  </si>
  <si>
    <t>MBZ2072021335</t>
  </si>
  <si>
    <t>MBZ207</t>
  </si>
  <si>
    <t>RMBZ205</t>
  </si>
  <si>
    <t>PDR209</t>
  </si>
  <si>
    <t>Ölçme ve Değerlendirme</t>
  </si>
  <si>
    <t>MBZ2052021335</t>
  </si>
  <si>
    <t>Eğitimde Ölçme ve Değerlendirme</t>
  </si>
  <si>
    <t>MBZ205</t>
  </si>
  <si>
    <t>RMBZ203</t>
  </si>
  <si>
    <t>PDR213</t>
  </si>
  <si>
    <t>Okullarda Gözlem</t>
  </si>
  <si>
    <t>MBZ2022018335</t>
  </si>
  <si>
    <t>Öğretim İlke ve Yöntemleri</t>
  </si>
  <si>
    <t>MBZ2012021335</t>
  </si>
  <si>
    <t>MBZ201</t>
  </si>
  <si>
    <t>RMBZ201</t>
  </si>
  <si>
    <t>PDR201</t>
  </si>
  <si>
    <t>Rehberlik ve Psikolojik Danışma</t>
  </si>
  <si>
    <t>RAES2018335_2_1</t>
  </si>
  <si>
    <t>Alan Eğitimi Seçmeli (RAES2018335_2_1 grubundan)</t>
  </si>
  <si>
    <t>RAEZ2052021335</t>
  </si>
  <si>
    <t>Psikolojik Danışma ve Rehberliğe Giriş</t>
  </si>
  <si>
    <t>RAEZ205</t>
  </si>
  <si>
    <t>PDR205</t>
  </si>
  <si>
    <t>Bilim Tarihi</t>
  </si>
  <si>
    <t>GKS2018335_2_1</t>
  </si>
  <si>
    <t>Genel Kültür Seçmeli (GKS2018335_2_1 grubundan)</t>
  </si>
  <si>
    <t>GKZ2012021335</t>
  </si>
  <si>
    <t>İnsan İlişkileri ve İletişim</t>
  </si>
  <si>
    <t>GKZ201</t>
  </si>
  <si>
    <t>RGKZ201</t>
  </si>
  <si>
    <t>PDR207</t>
  </si>
  <si>
    <t>Özel Eğitim</t>
  </si>
  <si>
    <t>MBS2018335_2_1</t>
  </si>
  <si>
    <t>Meslek Bilgisi Seçmeli (MBS2018335_2_1 grubundan)</t>
  </si>
  <si>
    <t>MBZ2032021335</t>
  </si>
  <si>
    <t>MBZ203</t>
  </si>
  <si>
    <t>RAEZ2052018335</t>
  </si>
  <si>
    <t>Sosyal Psikoloji</t>
  </si>
  <si>
    <t>RAEZ2032021335</t>
  </si>
  <si>
    <t>RAEZ203</t>
  </si>
  <si>
    <t>RAEZ2032018335</t>
  </si>
  <si>
    <t>Öğrenme Psikolojisi</t>
  </si>
  <si>
    <t>RAEZ207</t>
  </si>
  <si>
    <t>Kişilik Kuramları</t>
  </si>
  <si>
    <t>4. YARIYIL</t>
  </si>
  <si>
    <t>PDR202</t>
  </si>
  <si>
    <t>Test Dışı Teknikler</t>
  </si>
  <si>
    <t>RAEZ2082018335</t>
  </si>
  <si>
    <t>RAEZ2102021335</t>
  </si>
  <si>
    <t>Test Dışı Bireyi Tanıma Teknikleri</t>
  </si>
  <si>
    <t>RAEZ210</t>
  </si>
  <si>
    <t>PDR208</t>
  </si>
  <si>
    <t>RAEZ2022018335</t>
  </si>
  <si>
    <t>RAEZ2062021335</t>
  </si>
  <si>
    <t>RAEZ206</t>
  </si>
  <si>
    <t>Psikolojik Danışma Kuramları</t>
  </si>
  <si>
    <t>PDR210</t>
  </si>
  <si>
    <t>RAES2018335_2_2</t>
  </si>
  <si>
    <t>Alan Eğitimi Seçmeli (RAES2018335_2_2 grubundan)</t>
  </si>
  <si>
    <t>RAEZ2042021335</t>
  </si>
  <si>
    <t>RAEZ204</t>
  </si>
  <si>
    <t>PDR204</t>
  </si>
  <si>
    <t>GKZ2022018335</t>
  </si>
  <si>
    <t>Topluma Hizmet Uygulamaları</t>
  </si>
  <si>
    <t>GKZ2022021335</t>
  </si>
  <si>
    <t>Topluma Hizmet Uygulaması</t>
  </si>
  <si>
    <t>GKZ202</t>
  </si>
  <si>
    <t>RGKZ202</t>
  </si>
  <si>
    <t>PDR206</t>
  </si>
  <si>
    <t>İstatistik II</t>
  </si>
  <si>
    <t>MBZ2012018335</t>
  </si>
  <si>
    <t>MBZ2022021335</t>
  </si>
  <si>
    <t>MBZ202</t>
  </si>
  <si>
    <t>RMBSXXX</t>
  </si>
  <si>
    <t>Meslek Bilgisi Seçmeli Ders-1 (IV. yy listesinden)</t>
  </si>
  <si>
    <t>PDR212</t>
  </si>
  <si>
    <t>MBS2018335_2_2</t>
  </si>
  <si>
    <t>Meslek Bilgisi Seçmeli (MBS2018335_2_2 grubundan)</t>
  </si>
  <si>
    <t>RMBZ202</t>
  </si>
  <si>
    <t>PDR214</t>
  </si>
  <si>
    <t>Sınıf Yönetimi</t>
  </si>
  <si>
    <t>RAEZ2062018335</t>
  </si>
  <si>
    <t>Karakter ve Değer Eğitimi</t>
  </si>
  <si>
    <t>MBZ2042021335</t>
  </si>
  <si>
    <t>MBZ204</t>
  </si>
  <si>
    <t>RAEZ2042018335</t>
  </si>
  <si>
    <t>Yaşam Dönemleri ve Uyum Sorunları</t>
  </si>
  <si>
    <t>RAEZ2082021335</t>
  </si>
  <si>
    <t>RAEZ208</t>
  </si>
  <si>
    <t>GKS2018335_2_2</t>
  </si>
  <si>
    <t>Genel Kültür Seçmeli (GKS2018335_2_2 grubundan)</t>
  </si>
  <si>
    <t>MBZ2032018335</t>
  </si>
  <si>
    <t>RAEZ2022021335</t>
  </si>
  <si>
    <t>RAEZ202</t>
  </si>
  <si>
    <t>5. YARIYIL</t>
  </si>
  <si>
    <t>PDR301</t>
  </si>
  <si>
    <t>Psikolojik Danışma İlke ve Teknikleri</t>
  </si>
  <si>
    <t>RAEZ3052018335</t>
  </si>
  <si>
    <t>RAEZ3052021335</t>
  </si>
  <si>
    <t>RAEZ305</t>
  </si>
  <si>
    <t>PDR305</t>
  </si>
  <si>
    <t>RAEZ3072018335</t>
  </si>
  <si>
    <t>RAEZ3072021335</t>
  </si>
  <si>
    <t>RAEZ307</t>
  </si>
  <si>
    <t>PDR307</t>
  </si>
  <si>
    <t>Mesleki Rehberlik ve Danışma</t>
  </si>
  <si>
    <t>RAEZ3092018335</t>
  </si>
  <si>
    <t>Mesleki Rehberlik</t>
  </si>
  <si>
    <t>RAEZ3092021335</t>
  </si>
  <si>
    <t>Kariyer Danışmanlığı</t>
  </si>
  <si>
    <t>RAEZ309</t>
  </si>
  <si>
    <t>PDR303</t>
  </si>
  <si>
    <t>Yaşam Dönemleri ve Uyum Problemleri</t>
  </si>
  <si>
    <t>RAEZ3012018335</t>
  </si>
  <si>
    <t>Davranış Bozuklukları I</t>
  </si>
  <si>
    <t>RAEZ3012021335</t>
  </si>
  <si>
    <t>Psikopatoloji 1</t>
  </si>
  <si>
    <t>RAEZ301</t>
  </si>
  <si>
    <t>SEC311</t>
  </si>
  <si>
    <t>Seçmeli 1</t>
  </si>
  <si>
    <t>RAES2018335_3_1</t>
  </si>
  <si>
    <t>Alan Eğitimi Seçmeli (RAES2018335_3_1 grubundan)</t>
  </si>
  <si>
    <t>RAES2021335_3_1</t>
  </si>
  <si>
    <t>Alan Eğitimi Seçmeli (RAES2021335_3_1 grubundan)</t>
  </si>
  <si>
    <t>RAESXXX</t>
  </si>
  <si>
    <t>Alan Eğitimi Seçmeli (V. yy listesinden)</t>
  </si>
  <si>
    <t>MBZ3012021335</t>
  </si>
  <si>
    <t>Okullarda Ruh Sağlığı</t>
  </si>
  <si>
    <t>MBZ301</t>
  </si>
  <si>
    <t>RMBZ301</t>
  </si>
  <si>
    <t>SEC312</t>
  </si>
  <si>
    <t>Seçmeli 2</t>
  </si>
  <si>
    <t>MBS2018335_3_1</t>
  </si>
  <si>
    <t>Meslek Bilgisi Seçmeli (MBS2018335_3_1 grubundan)</t>
  </si>
  <si>
    <t>RMBZ303</t>
  </si>
  <si>
    <t>Öğretim Programları ve Tasarımı</t>
  </si>
  <si>
    <t>RAEZ3032018335</t>
  </si>
  <si>
    <t>Psikolojik Testler</t>
  </si>
  <si>
    <t>RAEZ3032021335</t>
  </si>
  <si>
    <t>Psikolojik Testler ve Değerlendirme</t>
  </si>
  <si>
    <t>RAEZ303</t>
  </si>
  <si>
    <t>MBZ3022018335</t>
  </si>
  <si>
    <t>MBZ3012018335</t>
  </si>
  <si>
    <t>Türk Eğitim Sistemi ve Okul Yönetimi</t>
  </si>
  <si>
    <t>GKS2018335_3_1</t>
  </si>
  <si>
    <t>Genel Kültür Seçmeli (GKS2018335_3_1 grubundan)</t>
  </si>
  <si>
    <t>6. YARIYIL</t>
  </si>
  <si>
    <t>PDR306</t>
  </si>
  <si>
    <t>Davranış Bozuklukları</t>
  </si>
  <si>
    <t>RAEZ3022018335</t>
  </si>
  <si>
    <t>Davranış Bozuklukları II</t>
  </si>
  <si>
    <t>RAEZ3022021335</t>
  </si>
  <si>
    <t>Psikopatoloji 2</t>
  </si>
  <si>
    <t>RAEZ302</t>
  </si>
  <si>
    <t>PDR310</t>
  </si>
  <si>
    <t>Grupla Psikolojik Danışma</t>
  </si>
  <si>
    <t>RAEZ3062018335</t>
  </si>
  <si>
    <t>RAEZ3082021335</t>
  </si>
  <si>
    <t>RAEZ308</t>
  </si>
  <si>
    <t>PDR302</t>
  </si>
  <si>
    <t>Mesleki Rehberlik ve Danışma Uygulaması</t>
  </si>
  <si>
    <t>RAEZ3082018335</t>
  </si>
  <si>
    <t>Mesleki Rehberlik Uygulamaları</t>
  </si>
  <si>
    <t>RAEZ3062021335</t>
  </si>
  <si>
    <t>Kariyer Danışmanlığı Uygulamaları</t>
  </si>
  <si>
    <t>RAEZ306</t>
  </si>
  <si>
    <t>PDR308</t>
  </si>
  <si>
    <t>RAEZ3042018335</t>
  </si>
  <si>
    <t>Psikolojik Danışma Becerileri</t>
  </si>
  <si>
    <t>RAEZ3042021335</t>
  </si>
  <si>
    <t>RAEZ304</t>
  </si>
  <si>
    <t>PDR304</t>
  </si>
  <si>
    <t>Rehberlikte Program Geliştirme</t>
  </si>
  <si>
    <t>MBZ3042018335</t>
  </si>
  <si>
    <t>MBZ3022021335</t>
  </si>
  <si>
    <t>MBZ302</t>
  </si>
  <si>
    <t>RMBZ302</t>
  </si>
  <si>
    <t>SEC321</t>
  </si>
  <si>
    <t>Seçmeli I</t>
  </si>
  <si>
    <t>MBS2018335_3_2</t>
  </si>
  <si>
    <t>Meslek Bilgisi Seçmeli (MBS335_3_2 grubundan)</t>
  </si>
  <si>
    <t>MBS2021335_3_2</t>
  </si>
  <si>
    <t>Meslek Bilgisi Seçmeli (MBS2021335_3_2 grubundan)</t>
  </si>
  <si>
    <t>MBSXXX</t>
  </si>
  <si>
    <t>Meslek Bilgisi Seçmeli (MBS302-MBS310 arasından)</t>
  </si>
  <si>
    <t>RMBZ304</t>
  </si>
  <si>
    <t>SEC322</t>
  </si>
  <si>
    <t>Seçmeli II</t>
  </si>
  <si>
    <t>RAES2018335_3_2</t>
  </si>
  <si>
    <t>Alan Eğitimi Seçmeli (RAES2018335_3_2 grubundan)</t>
  </si>
  <si>
    <t>RAES2021335_3_2</t>
  </si>
  <si>
    <t>Alan Eğitimi Seçmeli (RAES2021335_3_2 grubundan)</t>
  </si>
  <si>
    <t>Alan Eğitimi Seçmeli (VI. yy listesinden)</t>
  </si>
  <si>
    <t>MBZ3032018335</t>
  </si>
  <si>
    <t>Eğitimde Ahlak ve Etik</t>
  </si>
  <si>
    <t>GKS2018335_3_2</t>
  </si>
  <si>
    <t>Genel Kültür Seçmeli (GKS2018335_3_2 grubundan)</t>
  </si>
  <si>
    <t>GKS2021335_3-2</t>
  </si>
  <si>
    <t>Genel Kültür Seçmeli (GKS2021335_3-2 grubundan)</t>
  </si>
  <si>
    <t>GKSXXX</t>
  </si>
  <si>
    <t>Genel Kültür Seçmeli (GKS302-GKS308 arasından)</t>
  </si>
  <si>
    <t>RGKSXXX</t>
  </si>
  <si>
    <t>Genel Kültür Seçmeli Ders-1 (VI. yy listesinden)</t>
  </si>
  <si>
    <t>RAEZ3102018335</t>
  </si>
  <si>
    <t>Manevi Danışmanlık</t>
  </si>
  <si>
    <t>7. YARIYIL</t>
  </si>
  <si>
    <t>PDR403</t>
  </si>
  <si>
    <t>Bireyle Psikolojik Danışma Uygulaması</t>
  </si>
  <si>
    <t>RAEZ4072018335</t>
  </si>
  <si>
    <t>Bireyle Psikolojik Danışma Uygulaması I</t>
  </si>
  <si>
    <t>RAEZ4072021335</t>
  </si>
  <si>
    <t>Bireyle Psikolojik Danışma Uygulamaları 1</t>
  </si>
  <si>
    <t>RAEZ407</t>
  </si>
  <si>
    <t>PDR415</t>
  </si>
  <si>
    <t>MBZ4012018335</t>
  </si>
  <si>
    <t>Okullarda RPD Uygulamaları I</t>
  </si>
  <si>
    <t>MBZ4012021335</t>
  </si>
  <si>
    <t>Okullarda PDR Uygulamaları 1</t>
  </si>
  <si>
    <t>MBZ401</t>
  </si>
  <si>
    <t>RMBZ401</t>
  </si>
  <si>
    <t>PDR405</t>
  </si>
  <si>
    <t>Öğrenme Güçlükleri</t>
  </si>
  <si>
    <t>MBZ4022018335</t>
  </si>
  <si>
    <t>Özel Eğitim ve Kaynaştırma</t>
  </si>
  <si>
    <t>MBZ4032021335</t>
  </si>
  <si>
    <t>MBZ403</t>
  </si>
  <si>
    <t>RMBZ403</t>
  </si>
  <si>
    <t>SEC331</t>
  </si>
  <si>
    <t>RAES2018335_4_1</t>
  </si>
  <si>
    <t>Alan Eğitimi Seçmeli (RAES2018335_4_1 grubundan)</t>
  </si>
  <si>
    <t>RAES2021335_4_1</t>
  </si>
  <si>
    <t>Alan Eğitimi Seçmeli (RAES2021335_4_1 grubundan)</t>
  </si>
  <si>
    <t>Alan Eğitimi Seçmeli (VII. yy listesinden)</t>
  </si>
  <si>
    <t>PDR417</t>
  </si>
  <si>
    <t>Eğitim Yönetimi</t>
  </si>
  <si>
    <t>RAEZ4032018335</t>
  </si>
  <si>
    <t>Meslek Etiği ve Yasal Konular</t>
  </si>
  <si>
    <t>RAEZ4032021335</t>
  </si>
  <si>
    <t>Meslek Eğitim Etiği ve Yasal Konular</t>
  </si>
  <si>
    <t>RAEZ403</t>
  </si>
  <si>
    <t>PDR413</t>
  </si>
  <si>
    <t>Bilimsel Araştırma Yöntemleri</t>
  </si>
  <si>
    <t>RAEZ4052018335</t>
  </si>
  <si>
    <t>RPD'de Program Geliştirme</t>
  </si>
  <si>
    <t>RAEZ4052021335</t>
  </si>
  <si>
    <t>RAEZ405</t>
  </si>
  <si>
    <t>PDR401</t>
  </si>
  <si>
    <t>RAEZ4012018335</t>
  </si>
  <si>
    <t>Aile Danışmanlığı</t>
  </si>
  <si>
    <t>RAEZ4012021335</t>
  </si>
  <si>
    <t>Aile ve Evlilik Danışmanlığı</t>
  </si>
  <si>
    <t>RAEZ401</t>
  </si>
  <si>
    <t>MBS2018335_4_1</t>
  </si>
  <si>
    <t>Meslek Bilgisi Seçmeli (MBS2018335_4_1 grubundan)</t>
  </si>
  <si>
    <t>8. YARIYIL</t>
  </si>
  <si>
    <t>PDR404</t>
  </si>
  <si>
    <t>Rehberlik ve Psikolojik Danışmada Alan Çalışması</t>
  </si>
  <si>
    <t>MBZ4032018335</t>
  </si>
  <si>
    <t>Okullarda RPD Uygulamaları II</t>
  </si>
  <si>
    <t>MBZ4022021335</t>
  </si>
  <si>
    <t>Okullarda PDR Uygulamaları 2</t>
  </si>
  <si>
    <t>MBZ402</t>
  </si>
  <si>
    <t>RMBZ402</t>
  </si>
  <si>
    <t>PDR408</t>
  </si>
  <si>
    <t>Kurum Deneyimi</t>
  </si>
  <si>
    <t>RAEZ4082021335</t>
  </si>
  <si>
    <t>RAEZ408</t>
  </si>
  <si>
    <t>PDR402</t>
  </si>
  <si>
    <t>Rehberlik ve Psikolojik Danışma Semineri</t>
  </si>
  <si>
    <t>RAEZ4062018335</t>
  </si>
  <si>
    <t>RAEZ4042021335</t>
  </si>
  <si>
    <t>RAEZ404</t>
  </si>
  <si>
    <t>PDR406</t>
  </si>
  <si>
    <t>RAEZ4022018335</t>
  </si>
  <si>
    <t>Çocuk Hukuku</t>
  </si>
  <si>
    <t>MBZ4042021335</t>
  </si>
  <si>
    <t>MBZ404</t>
  </si>
  <si>
    <t>RMBZ404</t>
  </si>
  <si>
    <t>SEC341</t>
  </si>
  <si>
    <t>RAES2018335_4_2</t>
  </si>
  <si>
    <t>Alan Eğitimi Seçmeli (RAES2018335_4_2 grubundan)</t>
  </si>
  <si>
    <t>RAES2021335_4_2</t>
  </si>
  <si>
    <t>Alan Eğitimi Seçmeli (RAES2021335_4_2 grubundan)</t>
  </si>
  <si>
    <t>Alan Eğitimi Seçmeli (VIII. yy listesinden)</t>
  </si>
  <si>
    <t>SEC342</t>
  </si>
  <si>
    <t>MBS2018335_4_2</t>
  </si>
  <si>
    <t>Meslek Bilgisi Seçmeli (MBS2018335_4_2 grubundan)</t>
  </si>
  <si>
    <t>RAEZ4042018335</t>
  </si>
  <si>
    <t>Travma Sonrası Psikolojik Danışma</t>
  </si>
  <si>
    <t>RAEZ4022021335</t>
  </si>
  <si>
    <t>RAEZ402</t>
  </si>
  <si>
    <t>RAEZ4082018335</t>
  </si>
  <si>
    <t>Bireyle Psikolojik Danışma Uygulaması II</t>
  </si>
  <si>
    <t>RAEZ4062021335</t>
  </si>
  <si>
    <t>Bireyle Psikolojik Danışma Uygulamaları 2</t>
  </si>
  <si>
    <t>RAEZ406</t>
  </si>
  <si>
    <t>Program</t>
  </si>
  <si>
    <t>Yarıyıl</t>
  </si>
  <si>
    <t>Tür</t>
  </si>
  <si>
    <t>Tablodaki Satır Sayısı</t>
  </si>
  <si>
    <t>Kontrol</t>
  </si>
  <si>
    <t>2016</t>
  </si>
  <si>
    <t>Zorunlu</t>
  </si>
  <si>
    <t>Seçmeli</t>
  </si>
  <si>
    <t>2018</t>
  </si>
  <si>
    <t>2021</t>
  </si>
  <si>
    <t>2022</t>
  </si>
  <si>
    <t>2026</t>
  </si>
  <si>
    <t>YARIYILLARA GÖRE AKTS TOPLAMLARI (tekrarsız, Müfredatlar sayfasından)</t>
  </si>
  <si>
    <t>1. YY</t>
  </si>
  <si>
    <t>2. YY</t>
  </si>
  <si>
    <t>3. YY</t>
  </si>
  <si>
    <t>4. YY</t>
  </si>
  <si>
    <t>5. YY</t>
  </si>
  <si>
    <t>6. YY</t>
  </si>
  <si>
    <t>7. YY</t>
  </si>
  <si>
    <t>8. YY</t>
  </si>
  <si>
    <t>Toplam AKTS</t>
  </si>
  <si>
    <t>Ders Sayısı</t>
  </si>
  <si>
    <t>Toplam T</t>
  </si>
  <si>
    <t>Toplam U</t>
  </si>
  <si>
    <t>Toplam K</t>
  </si>
  <si>
    <t>Eşleşmeyen ders sayısı:</t>
  </si>
  <si>
    <t>Toplam ders (5 program):</t>
  </si>
  <si>
    <t>AÇIKLAMALAR</t>
  </si>
  <si>
    <t>1. Temel kural: Her satırdaki dersler aynı yarıyıla aittir. Bir dersin bir programdaki yarıyılı farklı olsa bile karşılığı başka yarıyıldan alınmamış (çapraz eşleştirme yapılmamış), o yarıyıldaki içerik/isim bakımından en yakın ders yazılmıştır.</t>
  </si>
  <si>
    <t>2. Satırlar yıl sırasına göre eklenmiştir: bir program önceki programa göre fazla ders içeriyorsa yeni satır açılmış; bu satırda önceki (eski) programların hücreleri '–' ile boş bırakılmış, eski müfredata ders eklenmemiştir. Eski programın her dersinin yeni programlarda mutlaka bir karşılığı vardır; gerekirse yeni programdaki en uygun ders tekrar yazılmış ve gri/italik işaretlenmiştir.</t>
  </si>
  <si>
    <t>3. Her programın her dersi tabloda en az bir kez yer almaktadır ('Müfredatlar' sayfası, 'Kontrol' sütunu).</t>
  </si>
  <si>
    <t>4. Kaynaklar: 2016 → 'pdr_eşdeğerlik_tablosu 06.07.2021' (2016 sütunu); 2018 ve 2021 → OBS ders kataloğu PDF'leri; 2022 → '22-23 öğretim planı pdr'; 2026 → 'YENİ PROGRAM pdr dekanlıktan gelen'.</t>
  </si>
  <si>
    <t>5. Ders kodları kaynakta yazıldığı şekliyle verilmiştir. 2018 ve 2021 kodları OBS'deki tam kodlardır (ör. RAEZ1012018335). 2022'de üniversite ortak seçmeli dersin kodu kaynakta boş olduğundan 'ODUSXXX' yazılmıştır.</t>
  </si>
  <si>
    <t>6. Seçmeli ders grupları OBS'de T/U/K = 0 olarak görünür; tabloda gruptaki derslerin gerçek değeri (2-0-2) ve katalogdaki AKTS kullanılmıştır. Grup içerikleri 'Seçmeli Havuzları' sayfasındadır.</t>
  </si>
  <si>
    <t>7. DİKKAT: 2016 programının 6. yarıyılı kaynak tabloda 34 AKTS görünmektedir (6 ders × 5 + Rehberlikte Program Geliştirme 4). Kaynak belgedeki değerler aynen aktarılmıştır; bu yarıyılın AKTS değerlerinin onaylı 2016 programından kontrol edilmesi önerilir.</t>
  </si>
  <si>
    <t>8. 2018 zorunlu derslerin toplamı (T 102, U 26, K 115) ve 2021 toplamı (T 117, U 34, K 133) OBS PDF başlığındaki değerlerle birebir tutmaktadır; seçmeli derslerin T/U/K değerleri bu toplamlara ek olarak Özet tablosunda yer alır.</t>
  </si>
  <si>
    <t>9. 2021 ve 2022 programları ders yapısı olarak aynıdır; farklar ders kodu biçimi ve seçmeli ders listeleridir.</t>
  </si>
  <si>
    <t>Seçmeli Grubu</t>
  </si>
  <si>
    <t>GKS0012018335</t>
  </si>
  <si>
    <t>Bağımlılık ve Bağımlılıkla Mücadele</t>
  </si>
  <si>
    <t>GKS0032018335</t>
  </si>
  <si>
    <t>Bilim Tarihi ve Felsefesi</t>
  </si>
  <si>
    <t>GKS0042018335</t>
  </si>
  <si>
    <t>Bilim ve Araştırma Etiği</t>
  </si>
  <si>
    <t>GKS0052018335</t>
  </si>
  <si>
    <t>Ekonomi ve Girişimcilik</t>
  </si>
  <si>
    <t>GKS0072018335</t>
  </si>
  <si>
    <t>İnsan Hakları ve Demokrasi Eğitimi</t>
  </si>
  <si>
    <t>GKS0082018335</t>
  </si>
  <si>
    <t>GKS0092018335</t>
  </si>
  <si>
    <t>Kariyer Planlama ve Geliştirme</t>
  </si>
  <si>
    <t>GKS0112018335</t>
  </si>
  <si>
    <t>GKS0132018335</t>
  </si>
  <si>
    <t>Sanat ve Estetik</t>
  </si>
  <si>
    <t>GKS0142018335</t>
  </si>
  <si>
    <t>Türk Halk Oyunları</t>
  </si>
  <si>
    <t>GKS0172018335</t>
  </si>
  <si>
    <t>Türk Musikisi</t>
  </si>
  <si>
    <t>GKS0192018335</t>
  </si>
  <si>
    <t>Kodlama Eğitimi</t>
  </si>
  <si>
    <t>MBS0012018335</t>
  </si>
  <si>
    <t>Sürdürülebilir Kalkınma ve Eğitim</t>
  </si>
  <si>
    <t>MBS0022018335</t>
  </si>
  <si>
    <t>Eğitimde Program Geliştirme</t>
  </si>
  <si>
    <t>MBS0032018335</t>
  </si>
  <si>
    <t>Kapsayıcı Eğitim</t>
  </si>
  <si>
    <t>MBS0052018335</t>
  </si>
  <si>
    <t>Öğretimi Bireyselleştirme ve Uyarlama</t>
  </si>
  <si>
    <t>MBS0062018335</t>
  </si>
  <si>
    <t>Mikro Öğretim</t>
  </si>
  <si>
    <t>MBS0082018335</t>
  </si>
  <si>
    <t>Eğitimde Proje Hazırlama</t>
  </si>
  <si>
    <t>MBS0092018335</t>
  </si>
  <si>
    <t>Açık ve Uzaktan Öğrenme</t>
  </si>
  <si>
    <t>MBS0102018335</t>
  </si>
  <si>
    <t>Çocuk Psikolojisi</t>
  </si>
  <si>
    <t>MBS0112018335</t>
  </si>
  <si>
    <t>Dikkat Eksikliği ve Hiperaktivite Bozukluğu</t>
  </si>
  <si>
    <t>MBS0152018335</t>
  </si>
  <si>
    <t>Eğitimde Program Dışı Etkinlikler</t>
  </si>
  <si>
    <t>MBS0172018335</t>
  </si>
  <si>
    <t>Müze Eğitimi</t>
  </si>
  <si>
    <t>MBS0192018335</t>
  </si>
  <si>
    <t>Öğrenme Güçlüğü</t>
  </si>
  <si>
    <t>RAES0022018335</t>
  </si>
  <si>
    <t>Çocuk İstismarı ve İhmali</t>
  </si>
  <si>
    <t>RAES0092018335</t>
  </si>
  <si>
    <t>Önleyici Rehberlik ve Psikolojik Danışma</t>
  </si>
  <si>
    <t>RAES0102018335</t>
  </si>
  <si>
    <t>Özel Yetenekli Çocuklar ve Eğitimi</t>
  </si>
  <si>
    <t>RAES0142018335</t>
  </si>
  <si>
    <t>Yaratıcı Drama</t>
  </si>
  <si>
    <t>RAES0182018335</t>
  </si>
  <si>
    <t>Aile İçi İlişkiler ve İletişim</t>
  </si>
  <si>
    <t>RAES0212018335</t>
  </si>
  <si>
    <t>Ana-Baba Eğitimi</t>
  </si>
  <si>
    <t>RAES0222018335</t>
  </si>
  <si>
    <t>Boşanma ve Boşanma Arabuluculuğu</t>
  </si>
  <si>
    <t>RAES0252018335</t>
  </si>
  <si>
    <t>RAES0262018335</t>
  </si>
  <si>
    <t>Türk Kültüründe Aile ve Çocuk</t>
  </si>
  <si>
    <t>RAES0272018335</t>
  </si>
  <si>
    <t>Yakın İlişkiler Psikolojisi</t>
  </si>
  <si>
    <t>RAES0392018335</t>
  </si>
  <si>
    <t>Yaşam Boyu Kariyer Gelişimi</t>
  </si>
  <si>
    <t>GKS0022018335</t>
  </si>
  <si>
    <t>Beslenme ve Sağlık</t>
  </si>
  <si>
    <t>GKS0102018335</t>
  </si>
  <si>
    <t>Kültür ve Dil</t>
  </si>
  <si>
    <t>GKS0122018335</t>
  </si>
  <si>
    <t>Mesleki İngilizce</t>
  </si>
  <si>
    <t>MBS0132018335</t>
  </si>
  <si>
    <t>Eğitim Antropolojisi</t>
  </si>
  <si>
    <t>MBS0162018335</t>
  </si>
  <si>
    <t>Eleştirel ve Analitik Düşünme</t>
  </si>
  <si>
    <t>RAES0012018335</t>
  </si>
  <si>
    <t>Cinsel Sağlık Eğitimi</t>
  </si>
  <si>
    <t>RAES0042018335</t>
  </si>
  <si>
    <t>Duyuşsal Eğitim</t>
  </si>
  <si>
    <t>RAES0052018335</t>
  </si>
  <si>
    <t>Kısa Süreli Psikolojik Danışma</t>
  </si>
  <si>
    <t>RAES0032018335</t>
  </si>
  <si>
    <t>Çocuk ve Ergenlerle Psikolojik Danışma</t>
  </si>
  <si>
    <t>RAES0062018335</t>
  </si>
  <si>
    <t>Krize Müdahale</t>
  </si>
  <si>
    <t>RAES0082018335</t>
  </si>
  <si>
    <t>Okulda Ruh Sağlığı</t>
  </si>
  <si>
    <t>RAES0122018335</t>
  </si>
  <si>
    <t>Sosyal Beceri Eğitimi</t>
  </si>
  <si>
    <t>GKS0062018335</t>
  </si>
  <si>
    <t>Geleneksel Türk El Sanatları</t>
  </si>
  <si>
    <t>MBS0182018335</t>
  </si>
  <si>
    <t>Okul Dışı Öğrenme Ortamları</t>
  </si>
  <si>
    <t>RAES0162018335</t>
  </si>
  <si>
    <t>Yetişkin Eğitimi ve Hayat Boyu Öğrenme</t>
  </si>
  <si>
    <t>RAES4082021335</t>
  </si>
  <si>
    <t>Endüstride Psikolojik Danışmanlık</t>
  </si>
  <si>
    <t>MBS0202018335</t>
  </si>
  <si>
    <t>RAES0072018335</t>
  </si>
  <si>
    <t>Kültüre Duyarlı Psikolojik Danışma</t>
  </si>
  <si>
    <t>RAES0152018335</t>
  </si>
  <si>
    <t>Yeni Psikolojik Danışma ve Modelleri</t>
  </si>
  <si>
    <t>RAES0202018335</t>
  </si>
  <si>
    <t>Ailede Bağımlılık Eğitimi</t>
  </si>
  <si>
    <t>RAES0282018335</t>
  </si>
  <si>
    <t>Bilgisayar Destekli Kariyer Danışmanlığı Sistemleri</t>
  </si>
  <si>
    <t>MBS0042018335</t>
  </si>
  <si>
    <t>Karşılaştırmalı Eğitim</t>
  </si>
  <si>
    <t>RAES0132018335</t>
  </si>
  <si>
    <t>Uygulamalı Davranış Analizi</t>
  </si>
  <si>
    <t>RAES3122021335</t>
  </si>
  <si>
    <t>RAES4122021335</t>
  </si>
  <si>
    <t>Pozitif Psikoloji</t>
  </si>
  <si>
    <t>1-2</t>
  </si>
  <si>
    <t>ORTAKSEÇ_GÜZ / ORTAKSEÇ_BAHAR</t>
  </si>
  <si>
    <t>ODUS0001–ODUS0076</t>
  </si>
  <si>
    <t>Üniversite ortak seçmeli ders havuzu (76 ders; ör. Kariyer Planlama, Medya Okuryazarlığı, Bağımlılık ve Bağımlılıkla Mücadele, Üniversite Yaşamına Uyum)</t>
  </si>
  <si>
    <t>RAES3052021335</t>
  </si>
  <si>
    <t>RAES3072021335</t>
  </si>
  <si>
    <t>Dijital Tehlikeler ve Psikoloji</t>
  </si>
  <si>
    <t>RAES3112021335</t>
  </si>
  <si>
    <t>Çocuk ve Ergenlerde Psikolojik Danışma</t>
  </si>
  <si>
    <t>RAES3132021335</t>
  </si>
  <si>
    <t>Manevi Psikolojik Danışma</t>
  </si>
  <si>
    <t>RAES3152024335</t>
  </si>
  <si>
    <t>Kaynaştırma/Bütünleştirme Eğitimi Uygulamaları</t>
  </si>
  <si>
    <t>GKS3022021335</t>
  </si>
  <si>
    <t>GKS3042021335</t>
  </si>
  <si>
    <t>GKS3062021335</t>
  </si>
  <si>
    <t>GKS3082021335</t>
  </si>
  <si>
    <t>MBS3042021335</t>
  </si>
  <si>
    <t>MBS3062021335</t>
  </si>
  <si>
    <t>MBS3102021335</t>
  </si>
  <si>
    <t>Eğitim ve Okul Yönetimi</t>
  </si>
  <si>
    <t>RAES3142021335</t>
  </si>
  <si>
    <t>Güncel Psikolojik Danışma Yaklaşımları</t>
  </si>
  <si>
    <t>RAES4092021335</t>
  </si>
  <si>
    <t>RAES4132021335</t>
  </si>
  <si>
    <t>Psikolojik Danışmada Yapay Zeka Kullanımı</t>
  </si>
  <si>
    <t>RAES4102021335</t>
  </si>
  <si>
    <t>RAESXXX (V. yy)</t>
  </si>
  <si>
    <t>RAES301</t>
  </si>
  <si>
    <t>Sinirbilim ve Psikoloji</t>
  </si>
  <si>
    <t>RAES303</t>
  </si>
  <si>
    <t>Önleyici Psikolojik Danışma</t>
  </si>
  <si>
    <t>RAES305</t>
  </si>
  <si>
    <t>RAES307</t>
  </si>
  <si>
    <t>RAES309</t>
  </si>
  <si>
    <t>RAES311</t>
  </si>
  <si>
    <t>RAES313</t>
  </si>
  <si>
    <t>GKSXXX (VI. yy)</t>
  </si>
  <si>
    <t>GKS302</t>
  </si>
  <si>
    <t>GKS304</t>
  </si>
  <si>
    <t>GKS306</t>
  </si>
  <si>
    <t>GKS308</t>
  </si>
  <si>
    <t>MBSXXX (VI. yy)</t>
  </si>
  <si>
    <t>MBS302</t>
  </si>
  <si>
    <t>Eğitimde Bireysel Farklılıklar</t>
  </si>
  <si>
    <t>MBS304</t>
  </si>
  <si>
    <t>MBS306</t>
  </si>
  <si>
    <t>MBS308</t>
  </si>
  <si>
    <t>Eğitim Hukuku</t>
  </si>
  <si>
    <t>MBS310</t>
  </si>
  <si>
    <t>RAESXXX (VI. yy)</t>
  </si>
  <si>
    <t>RAES302</t>
  </si>
  <si>
    <t>Grupla Psikolojik Danışma Uygulamaları</t>
  </si>
  <si>
    <t>RAES304</t>
  </si>
  <si>
    <t>Spor Psikolojik Danışmanlığı</t>
  </si>
  <si>
    <t>RAES306</t>
  </si>
  <si>
    <t>Adli Psikolojik Danışma</t>
  </si>
  <si>
    <t>RAES308</t>
  </si>
  <si>
    <t>Kültüre Dayalı Psikolojik Danışma</t>
  </si>
  <si>
    <t>RAES310</t>
  </si>
  <si>
    <t>RAES312</t>
  </si>
  <si>
    <t>RAES314</t>
  </si>
  <si>
    <t>RAESXXX (VII. yy)</t>
  </si>
  <si>
    <t>RAES401</t>
  </si>
  <si>
    <t>Kriz Danışmanlığı</t>
  </si>
  <si>
    <t>RAES403</t>
  </si>
  <si>
    <t>Bilişsel Davranışçı Terapiler</t>
  </si>
  <si>
    <t>RAES405</t>
  </si>
  <si>
    <t>Birey Merkezli Terapi</t>
  </si>
  <si>
    <t>RAES407</t>
  </si>
  <si>
    <t>Evlilik Öncesi Psikolojik Danışma</t>
  </si>
  <si>
    <t>RAES409</t>
  </si>
  <si>
    <t>RAES411</t>
  </si>
  <si>
    <t>Yetişkinlik ve Yaşlılık Psikolojisi</t>
  </si>
  <si>
    <t>RAES413</t>
  </si>
  <si>
    <t>RAESXXX (VIII. yy)</t>
  </si>
  <si>
    <t>RAES402</t>
  </si>
  <si>
    <t>Yas Danışmanlığı</t>
  </si>
  <si>
    <t>RAES404</t>
  </si>
  <si>
    <t>Rehabilitasyon Psikolojik Danışmanlığı</t>
  </si>
  <si>
    <t>RAES406</t>
  </si>
  <si>
    <t>Çevrimiçi Rehberlik ve Psikolojik Danışmanlık</t>
  </si>
  <si>
    <t>RAES408</t>
  </si>
  <si>
    <t>RAES410</t>
  </si>
  <si>
    <t>RAES412</t>
  </si>
  <si>
    <t>RAES414</t>
  </si>
  <si>
    <t>Gestalt Terapi</t>
  </si>
  <si>
    <t>RMBSXXX (IV. yy)</t>
  </si>
  <si>
    <t>RMBS202</t>
  </si>
  <si>
    <t>RMBS204</t>
  </si>
  <si>
    <t>RMBS206</t>
  </si>
  <si>
    <t>RMBS208</t>
  </si>
  <si>
    <t>Dijital Çağda Çocuk ve Aile</t>
  </si>
  <si>
    <t>RMBS210</t>
  </si>
  <si>
    <t>Düşünme Becerileri Öğretimi</t>
  </si>
  <si>
    <t>RGKSXXX (VI. yy)</t>
  </si>
  <si>
    <t>RGKS302</t>
  </si>
  <si>
    <t>RGKS304</t>
  </si>
  <si>
    <t>RGKS306</t>
  </si>
  <si>
    <t>RGKS308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</si>
</sst>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1"/>
    </font>
    <font>
      <b/>
      <sz val="13"/>
      <name val="Arial"/>
      <charset val="1"/>
    </font>
    <font>
      <b/>
      <sz val="12"/>
      <color rgb="FFFFFFFF"/>
      <name val="Arial"/>
      <charset val="1"/>
    </font>
    <font>
      <b/>
      <sz val="9"/>
      <name val="Arial"/>
      <charset val="1"/>
    </font>
    <font>
      <b/>
      <sz val="10"/>
      <color rgb="FFFFFFFF"/>
      <name val="Arial"/>
      <charset val="1"/>
    </font>
    <font>
      <sz val="9"/>
      <name val="Arial"/>
      <charset val="1"/>
    </font>
    <font>
      <sz val="9"/>
      <color rgb="FF000000"/>
      <name val="Arial"/>
      <charset val="1"/>
    </font>
    <font>
      <i/>
      <sz val="9"/>
      <color rgb="FF7F7F7F"/>
      <name val="Arial"/>
      <charset val="1"/>
    </font>
    <font>
      <sz val="9"/>
      <color rgb="FFA6A6A6"/>
      <name val="Arial"/>
      <charset val="1"/>
    </font>
    <font>
      <b/>
      <sz val="12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1"/>
      <name val="Arial"/>
      <charset val="1"/>
    </font>
    <font>
      <b/>
      <sz val="11"/>
      <color rgb="FFC00000"/>
      <name val="Arial"/>
      <charset val="1"/>
    </font>
  </fonts>
  <fills count="16">
    <fill>
      <patternFill patternType="none"/>
    </fill>
    <fill>
      <patternFill patternType="gray125"/>
    </fill>
    <fill>
      <patternFill patternType="solid">
        <fgColor rgb="FF404040"/>
        <bgColor rgb="FF333300"/>
      </patternFill>
    </fill>
    <fill>
      <patternFill patternType="solid">
        <fgColor rgb="FFD9D9D9"/>
        <bgColor rgb="FFE4DFEC"/>
      </patternFill>
    </fill>
    <fill>
      <patternFill patternType="solid">
        <fgColor rgb="FFC65911"/>
        <bgColor rgb="FF993300"/>
      </patternFill>
    </fill>
    <fill>
      <patternFill patternType="solid">
        <fgColor rgb="FFBF8F00"/>
        <bgColor rgb="FFC65911"/>
      </patternFill>
    </fill>
    <fill>
      <patternFill patternType="solid">
        <fgColor rgb="FF548235"/>
        <bgColor rgb="FF339966"/>
      </patternFill>
    </fill>
    <fill>
      <patternFill patternType="solid">
        <fgColor rgb="FF2F75B5"/>
        <bgColor rgb="FF0066CC"/>
      </patternFill>
    </fill>
    <fill>
      <patternFill patternType="solid">
        <fgColor rgb="FF7030A0"/>
        <bgColor rgb="FF993366"/>
      </patternFill>
    </fill>
    <fill>
      <patternFill patternType="solid">
        <fgColor rgb="FFFCE4D6"/>
        <bgColor rgb="FFFFF2CC"/>
      </patternFill>
    </fill>
    <fill>
      <patternFill patternType="solid">
        <fgColor rgb="FFFFF2CC"/>
        <bgColor rgb="FFFCE4D6"/>
      </patternFill>
    </fill>
    <fill>
      <patternFill patternType="solid">
        <fgColor rgb="FFE2EFDA"/>
        <bgColor rgb="FFEDEDED"/>
      </patternFill>
    </fill>
    <fill>
      <patternFill patternType="solid">
        <fgColor rgb="FFDDEBF7"/>
        <bgColor rgb="FFEDEDED"/>
      </patternFill>
    </fill>
    <fill>
      <patternFill patternType="solid">
        <fgColor rgb="FFE4DFEC"/>
        <bgColor rgb="FFD9D9D9"/>
      </patternFill>
    </fill>
    <fill>
      <patternFill patternType="solid">
        <fgColor rgb="FFEDEDED"/>
        <bgColor rgb="FFE2EFDA"/>
      </patternFill>
    </fill>
    <fill>
      <patternFill patternType="solid">
        <fgColor rgb="FFFFFFFF"/>
        <bgColor rgb="FFEDEDED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4" fillId="8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0" fontId="3" fillId="12" borderId="1" xfId="0" applyFont="1" applyFill="1" applyBorder="1" applyAlignment="1">
      <alignment horizontal="center" vertical="center" wrapText="1"/>
    </xf>
    <xf numFmtId="0" fontId="3" fillId="1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14" borderId="1" xfId="0" applyFont="1" applyFill="1" applyBorder="1" applyAlignment="1">
      <alignment horizontal="center"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8" fillId="1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center" vertical="center" wrapText="1"/>
    </xf>
    <xf numFmtId="0" fontId="5" fillId="9" borderId="1" xfId="0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5" fillId="12" borderId="1" xfId="0" applyFont="1" applyFill="1" applyBorder="1" applyAlignment="1">
      <alignment horizontal="center" vertical="center" wrapText="1"/>
    </xf>
    <xf numFmtId="0" fontId="5" fillId="12" borderId="1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left" vertical="center" wrapText="1"/>
    </xf>
    <xf numFmtId="0" fontId="9" fillId="0" borderId="0" xfId="0" applyFont="1"/>
    <xf numFmtId="0" fontId="10" fillId="9" borderId="1" xfId="0" applyFont="1" applyFill="1" applyBorder="1" applyAlignment="1">
      <alignment horizontal="left" vertical="center" wrapText="1"/>
    </xf>
    <xf numFmtId="0" fontId="11" fillId="9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left" vertical="center" wrapText="1"/>
    </xf>
    <xf numFmtId="0" fontId="11" fillId="10" borderId="1" xfId="0" applyFont="1" applyFill="1" applyBorder="1" applyAlignment="1">
      <alignment horizontal="center" vertical="center" wrapText="1"/>
    </xf>
    <xf numFmtId="0" fontId="10" fillId="10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left" vertical="center" wrapText="1"/>
    </xf>
    <xf numFmtId="0" fontId="11" fillId="11" borderId="1" xfId="0" applyFont="1" applyFill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left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left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10" fillId="13" borderId="1" xfId="0" applyFont="1" applyFill="1" applyBorder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10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235"/>
      <rgbColor rgb="FF800080"/>
      <rgbColor rgb="FF008080"/>
      <rgbColor rgb="FFE4DFEC"/>
      <rgbColor rgb="FF808080"/>
      <rgbColor rgb="FF9999FF"/>
      <rgbColor rgb="FF7030A0"/>
      <rgbColor rgb="FFFFF2CC"/>
      <rgbColor rgb="FFDD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DEDED"/>
      <rgbColor rgb="FFE2EFDA"/>
      <rgbColor rgb="FFFFFF99"/>
      <rgbColor rgb="FF99CCFF"/>
      <rgbColor rgb="FFFF99CC"/>
      <rgbColor rgb="FFCC99FF"/>
      <rgbColor rgb="FFFCE4D6"/>
      <rgbColor rgb="FF2F75B5"/>
      <rgbColor rgb="FF33CCCC"/>
      <rgbColor rgb="FF99CC00"/>
      <rgbColor rgb="FFFFCC00"/>
      <rgbColor rgb="FFBF8F00"/>
      <rgbColor rgb="FFC65911"/>
      <rgbColor rgb="FF7F7F7F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F115"/>
  <sheetViews>
    <sheetView tabSelected="1" zoomScaleNormal="100" workbookViewId="0">
      <pane xSplit="2" ySplit="1" topLeftCell="C98" activePane="bottomRight" state="frozen"/>
      <selection pane="topRight" activeCell="C1" sqref="C1"/>
      <selection pane="bottomLeft" activeCell="A4" sqref="A4"/>
      <selection pane="bottomRight" activeCell="A105" sqref="A105:O105"/>
    </sheetView>
  </sheetViews>
  <sheetFormatPr defaultColWidth="8.6640625" defaultRowHeight="14.4" x14ac:dyDescent="0.3"/>
  <cols>
    <col min="1" max="1" width="6" customWidth="1"/>
    <col min="2" max="2" width="5" customWidth="1"/>
    <col min="3" max="3" width="16" customWidth="1"/>
    <col min="4" max="4" width="30" customWidth="1"/>
    <col min="5" max="7" width="4.5546875" customWidth="1"/>
    <col min="8" max="8" width="5.5546875" customWidth="1"/>
    <col min="9" max="9" width="16" customWidth="1"/>
    <col min="10" max="10" width="30" customWidth="1"/>
    <col min="11" max="13" width="4.5546875" customWidth="1"/>
    <col min="14" max="14" width="5.5546875" customWidth="1"/>
    <col min="15" max="15" width="16" customWidth="1"/>
    <col min="16" max="16" width="30" customWidth="1"/>
    <col min="17" max="19" width="4.5546875" customWidth="1"/>
    <col min="20" max="20" width="5.5546875" customWidth="1"/>
    <col min="21" max="21" width="16" customWidth="1"/>
    <col min="22" max="22" width="30" customWidth="1"/>
    <col min="23" max="25" width="4.5546875" customWidth="1"/>
    <col min="26" max="26" width="5.5546875" customWidth="1"/>
    <col min="27" max="27" width="16" customWidth="1"/>
    <col min="28" max="28" width="30" customWidth="1"/>
    <col min="29" max="31" width="4.5546875" customWidth="1"/>
    <col min="32" max="32" width="5.5546875" customWidth="1"/>
  </cols>
  <sheetData>
    <row r="1" spans="1:32" ht="36" customHeight="1" x14ac:dyDescent="0.3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</row>
    <row r="2" spans="1:32" ht="19.5" customHeight="1" x14ac:dyDescent="0.3">
      <c r="A2" s="51" t="s">
        <v>1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3"/>
      <c r="P2" s="51"/>
      <c r="Q2" s="52"/>
      <c r="R2" s="52"/>
      <c r="S2" s="52"/>
      <c r="T2" s="52"/>
      <c r="U2" s="52"/>
      <c r="V2" s="52"/>
      <c r="W2" s="52"/>
      <c r="X2" s="52"/>
      <c r="Y2" s="52"/>
      <c r="Z2" s="52"/>
      <c r="AA2" s="52"/>
      <c r="AB2" s="52"/>
      <c r="AC2" s="52"/>
      <c r="AD2" s="52"/>
      <c r="AE2" s="52"/>
      <c r="AF2" s="53"/>
    </row>
    <row r="3" spans="1:32" ht="15" customHeight="1" x14ac:dyDescent="0.3">
      <c r="A3" s="6" t="s">
        <v>2</v>
      </c>
      <c r="B3" s="6" t="s">
        <v>3</v>
      </c>
      <c r="C3" s="5" t="s">
        <v>4</v>
      </c>
      <c r="D3" s="5"/>
      <c r="E3" s="5"/>
      <c r="F3" s="5"/>
      <c r="G3" s="5"/>
      <c r="H3" s="5"/>
      <c r="I3" s="4" t="s">
        <v>5</v>
      </c>
      <c r="J3" s="4"/>
      <c r="K3" s="4"/>
      <c r="L3" s="4"/>
      <c r="M3" s="4"/>
      <c r="N3" s="4"/>
      <c r="O3" s="3" t="s">
        <v>6</v>
      </c>
      <c r="P3" s="3"/>
      <c r="Q3" s="3"/>
      <c r="R3" s="3"/>
      <c r="S3" s="3"/>
      <c r="T3" s="3"/>
      <c r="U3" s="2" t="s">
        <v>7</v>
      </c>
      <c r="V3" s="2"/>
      <c r="W3" s="2"/>
      <c r="X3" s="2"/>
      <c r="Y3" s="2"/>
      <c r="Z3" s="2"/>
      <c r="AA3" s="1" t="s">
        <v>8</v>
      </c>
      <c r="AB3" s="1"/>
      <c r="AC3" s="1"/>
      <c r="AD3" s="1"/>
      <c r="AE3" s="1"/>
      <c r="AF3" s="1"/>
    </row>
    <row r="4" spans="1:32" x14ac:dyDescent="0.3">
      <c r="A4" s="6"/>
      <c r="B4" s="6"/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  <c r="H4" s="9" t="s">
        <v>14</v>
      </c>
      <c r="I4" s="10" t="s">
        <v>9</v>
      </c>
      <c r="J4" s="10" t="s">
        <v>10</v>
      </c>
      <c r="K4" s="10" t="s">
        <v>11</v>
      </c>
      <c r="L4" s="10" t="s">
        <v>12</v>
      </c>
      <c r="M4" s="10" t="s">
        <v>13</v>
      </c>
      <c r="N4" s="10" t="s">
        <v>14</v>
      </c>
      <c r="O4" s="11" t="s">
        <v>9</v>
      </c>
      <c r="P4" s="11" t="s">
        <v>10</v>
      </c>
      <c r="Q4" s="11" t="s">
        <v>11</v>
      </c>
      <c r="R4" s="11" t="s">
        <v>12</v>
      </c>
      <c r="S4" s="11" t="s">
        <v>13</v>
      </c>
      <c r="T4" s="11" t="s">
        <v>14</v>
      </c>
      <c r="U4" s="12" t="s">
        <v>9</v>
      </c>
      <c r="V4" s="12" t="s">
        <v>10</v>
      </c>
      <c r="W4" s="12" t="s">
        <v>11</v>
      </c>
      <c r="X4" s="12" t="s">
        <v>12</v>
      </c>
      <c r="Y4" s="12" t="s">
        <v>13</v>
      </c>
      <c r="Z4" s="12" t="s">
        <v>14</v>
      </c>
      <c r="AA4" s="13" t="s">
        <v>9</v>
      </c>
      <c r="AB4" s="13" t="s">
        <v>10</v>
      </c>
      <c r="AC4" s="13" t="s">
        <v>11</v>
      </c>
      <c r="AD4" s="13" t="s">
        <v>12</v>
      </c>
      <c r="AE4" s="13" t="s">
        <v>13</v>
      </c>
      <c r="AF4" s="13" t="s">
        <v>14</v>
      </c>
    </row>
    <row r="5" spans="1:32" ht="30" customHeight="1" x14ac:dyDescent="0.3">
      <c r="A5" s="14">
        <v>1</v>
      </c>
      <c r="B5" s="14">
        <v>1</v>
      </c>
      <c r="C5" s="15" t="s">
        <v>15</v>
      </c>
      <c r="D5" s="16" t="s">
        <v>16</v>
      </c>
      <c r="E5" s="15">
        <v>2</v>
      </c>
      <c r="F5" s="15">
        <v>0</v>
      </c>
      <c r="G5" s="15">
        <v>2</v>
      </c>
      <c r="H5" s="15">
        <v>2</v>
      </c>
      <c r="I5" s="15" t="s">
        <v>17</v>
      </c>
      <c r="J5" s="16" t="s">
        <v>18</v>
      </c>
      <c r="K5" s="15">
        <v>2</v>
      </c>
      <c r="L5" s="15">
        <v>0</v>
      </c>
      <c r="M5" s="15">
        <v>2</v>
      </c>
      <c r="N5" s="15">
        <v>3</v>
      </c>
      <c r="O5" s="15" t="s">
        <v>19</v>
      </c>
      <c r="P5" s="16" t="s">
        <v>20</v>
      </c>
      <c r="Q5" s="15">
        <v>2</v>
      </c>
      <c r="R5" s="15">
        <v>0</v>
      </c>
      <c r="S5" s="15">
        <v>2</v>
      </c>
      <c r="T5" s="15">
        <v>2</v>
      </c>
      <c r="U5" s="15" t="s">
        <v>19</v>
      </c>
      <c r="V5" s="16" t="s">
        <v>16</v>
      </c>
      <c r="W5" s="15">
        <v>2</v>
      </c>
      <c r="X5" s="15">
        <v>0</v>
      </c>
      <c r="Y5" s="15">
        <v>2</v>
      </c>
      <c r="Z5" s="15">
        <v>2</v>
      </c>
      <c r="AA5" s="15" t="s">
        <v>19</v>
      </c>
      <c r="AB5" s="16" t="s">
        <v>16</v>
      </c>
      <c r="AC5" s="15">
        <v>2</v>
      </c>
      <c r="AD5" s="15">
        <v>0</v>
      </c>
      <c r="AE5" s="15">
        <v>2</v>
      </c>
      <c r="AF5" s="15">
        <v>2</v>
      </c>
    </row>
    <row r="6" spans="1:32" ht="30" customHeight="1" x14ac:dyDescent="0.3">
      <c r="A6" s="14">
        <v>1</v>
      </c>
      <c r="B6" s="14">
        <v>2</v>
      </c>
      <c r="C6" s="15" t="s">
        <v>21</v>
      </c>
      <c r="D6" s="16" t="s">
        <v>22</v>
      </c>
      <c r="E6" s="15">
        <v>2</v>
      </c>
      <c r="F6" s="15">
        <v>0</v>
      </c>
      <c r="G6" s="15">
        <v>2</v>
      </c>
      <c r="H6" s="15">
        <v>2</v>
      </c>
      <c r="I6" s="15" t="s">
        <v>23</v>
      </c>
      <c r="J6" s="16" t="s">
        <v>24</v>
      </c>
      <c r="K6" s="15">
        <v>3</v>
      </c>
      <c r="L6" s="15">
        <v>0</v>
      </c>
      <c r="M6" s="15">
        <v>3</v>
      </c>
      <c r="N6" s="15">
        <v>5</v>
      </c>
      <c r="O6" s="15" t="s">
        <v>25</v>
      </c>
      <c r="P6" s="16" t="s">
        <v>26</v>
      </c>
      <c r="Q6" s="15">
        <v>2</v>
      </c>
      <c r="R6" s="15">
        <v>0</v>
      </c>
      <c r="S6" s="15">
        <v>2</v>
      </c>
      <c r="T6" s="15">
        <v>2</v>
      </c>
      <c r="U6" s="15" t="s">
        <v>25</v>
      </c>
      <c r="V6" s="16" t="s">
        <v>27</v>
      </c>
      <c r="W6" s="15">
        <v>2</v>
      </c>
      <c r="X6" s="15">
        <v>0</v>
      </c>
      <c r="Y6" s="15">
        <v>2</v>
      </c>
      <c r="Z6" s="15">
        <v>2</v>
      </c>
      <c r="AA6" s="15" t="s">
        <v>25</v>
      </c>
      <c r="AB6" s="16" t="s">
        <v>27</v>
      </c>
      <c r="AC6" s="15">
        <v>2</v>
      </c>
      <c r="AD6" s="15">
        <v>0</v>
      </c>
      <c r="AE6" s="15">
        <v>2</v>
      </c>
      <c r="AF6" s="15">
        <v>2</v>
      </c>
    </row>
    <row r="7" spans="1:32" ht="30" customHeight="1" x14ac:dyDescent="0.3">
      <c r="A7" s="14">
        <v>1</v>
      </c>
      <c r="B7" s="14">
        <v>3</v>
      </c>
      <c r="C7" s="15" t="s">
        <v>28</v>
      </c>
      <c r="D7" s="16" t="s">
        <v>29</v>
      </c>
      <c r="E7" s="15">
        <v>3</v>
      </c>
      <c r="F7" s="15">
        <v>0</v>
      </c>
      <c r="G7" s="15">
        <v>3</v>
      </c>
      <c r="H7" s="15">
        <v>2</v>
      </c>
      <c r="I7" s="15" t="s">
        <v>30</v>
      </c>
      <c r="J7" s="16" t="s">
        <v>31</v>
      </c>
      <c r="K7" s="15">
        <v>2</v>
      </c>
      <c r="L7" s="15">
        <v>0</v>
      </c>
      <c r="M7" s="15">
        <v>2</v>
      </c>
      <c r="N7" s="15">
        <v>3</v>
      </c>
      <c r="O7" s="15" t="s">
        <v>32</v>
      </c>
      <c r="P7" s="16" t="s">
        <v>33</v>
      </c>
      <c r="Q7" s="15">
        <v>2</v>
      </c>
      <c r="R7" s="15">
        <v>0</v>
      </c>
      <c r="S7" s="15">
        <v>2</v>
      </c>
      <c r="T7" s="15">
        <v>2</v>
      </c>
      <c r="U7" s="15" t="s">
        <v>32</v>
      </c>
      <c r="V7" s="16" t="s">
        <v>29</v>
      </c>
      <c r="W7" s="15">
        <v>2</v>
      </c>
      <c r="X7" s="15">
        <v>0</v>
      </c>
      <c r="Y7" s="15">
        <v>2</v>
      </c>
      <c r="Z7" s="15">
        <v>2</v>
      </c>
      <c r="AA7" s="15" t="s">
        <v>32</v>
      </c>
      <c r="AB7" s="16" t="s">
        <v>29</v>
      </c>
      <c r="AC7" s="15">
        <v>2</v>
      </c>
      <c r="AD7" s="15">
        <v>0</v>
      </c>
      <c r="AE7" s="15">
        <v>2</v>
      </c>
      <c r="AF7" s="15">
        <v>2</v>
      </c>
    </row>
    <row r="8" spans="1:32" ht="30" customHeight="1" x14ac:dyDescent="0.3">
      <c r="A8" s="14">
        <v>1</v>
      </c>
      <c r="B8" s="14">
        <v>4</v>
      </c>
      <c r="C8" s="15" t="s">
        <v>34</v>
      </c>
      <c r="D8" s="16" t="s">
        <v>35</v>
      </c>
      <c r="E8" s="15">
        <v>2</v>
      </c>
      <c r="F8" s="15">
        <v>2</v>
      </c>
      <c r="G8" s="15">
        <v>3</v>
      </c>
      <c r="H8" s="15">
        <v>3</v>
      </c>
      <c r="I8" s="15" t="s">
        <v>36</v>
      </c>
      <c r="J8" s="16" t="s">
        <v>37</v>
      </c>
      <c r="K8" s="15">
        <v>3</v>
      </c>
      <c r="L8" s="15">
        <v>0</v>
      </c>
      <c r="M8" s="15">
        <v>3</v>
      </c>
      <c r="N8" s="15">
        <v>5</v>
      </c>
      <c r="O8" s="15" t="s">
        <v>38</v>
      </c>
      <c r="P8" s="16" t="s">
        <v>37</v>
      </c>
      <c r="Q8" s="15">
        <v>2</v>
      </c>
      <c r="R8" s="15">
        <v>0</v>
      </c>
      <c r="S8" s="15">
        <v>2</v>
      </c>
      <c r="T8" s="15">
        <v>4</v>
      </c>
      <c r="U8" s="15" t="s">
        <v>39</v>
      </c>
      <c r="V8" s="16" t="s">
        <v>37</v>
      </c>
      <c r="W8" s="15">
        <v>2</v>
      </c>
      <c r="X8" s="15">
        <v>0</v>
      </c>
      <c r="Y8" s="15">
        <v>2</v>
      </c>
      <c r="Z8" s="15">
        <v>4</v>
      </c>
      <c r="AA8" s="15" t="s">
        <v>40</v>
      </c>
      <c r="AB8" s="16" t="s">
        <v>37</v>
      </c>
      <c r="AC8" s="15">
        <v>2</v>
      </c>
      <c r="AD8" s="15">
        <v>0</v>
      </c>
      <c r="AE8" s="15">
        <v>2</v>
      </c>
      <c r="AF8" s="15">
        <v>3</v>
      </c>
    </row>
    <row r="9" spans="1:32" ht="30" customHeight="1" x14ac:dyDescent="0.3">
      <c r="A9" s="14">
        <v>1</v>
      </c>
      <c r="B9" s="14">
        <v>5</v>
      </c>
      <c r="C9" s="15" t="s">
        <v>41</v>
      </c>
      <c r="D9" s="16" t="s">
        <v>42</v>
      </c>
      <c r="E9" s="15">
        <v>3</v>
      </c>
      <c r="F9" s="15">
        <v>0</v>
      </c>
      <c r="G9" s="15">
        <v>3</v>
      </c>
      <c r="H9" s="15">
        <v>5</v>
      </c>
      <c r="I9" s="15" t="s">
        <v>43</v>
      </c>
      <c r="J9" s="16" t="s">
        <v>44</v>
      </c>
      <c r="K9" s="15">
        <v>2</v>
      </c>
      <c r="L9" s="15">
        <v>0</v>
      </c>
      <c r="M9" s="15">
        <v>2</v>
      </c>
      <c r="N9" s="15">
        <v>3</v>
      </c>
      <c r="O9" s="15" t="s">
        <v>45</v>
      </c>
      <c r="P9" s="16" t="s">
        <v>44</v>
      </c>
      <c r="Q9" s="15">
        <v>2</v>
      </c>
      <c r="R9" s="15">
        <v>0</v>
      </c>
      <c r="S9" s="15">
        <v>2</v>
      </c>
      <c r="T9" s="15">
        <v>4</v>
      </c>
      <c r="U9" s="15" t="s">
        <v>46</v>
      </c>
      <c r="V9" s="16" t="s">
        <v>44</v>
      </c>
      <c r="W9" s="15">
        <v>2</v>
      </c>
      <c r="X9" s="15">
        <v>0</v>
      </c>
      <c r="Y9" s="15">
        <v>2</v>
      </c>
      <c r="Z9" s="15">
        <v>4</v>
      </c>
      <c r="AA9" s="15" t="s">
        <v>47</v>
      </c>
      <c r="AB9" s="16" t="s">
        <v>48</v>
      </c>
      <c r="AC9" s="15">
        <v>3</v>
      </c>
      <c r="AD9" s="15">
        <v>0</v>
      </c>
      <c r="AE9" s="15">
        <v>3</v>
      </c>
      <c r="AF9" s="15">
        <v>5</v>
      </c>
    </row>
    <row r="10" spans="1:32" ht="30" customHeight="1" x14ac:dyDescent="0.3">
      <c r="A10" s="14">
        <v>1</v>
      </c>
      <c r="B10" s="14">
        <v>6</v>
      </c>
      <c r="C10" s="15" t="s">
        <v>49</v>
      </c>
      <c r="D10" s="16" t="s">
        <v>50</v>
      </c>
      <c r="E10" s="15">
        <v>2</v>
      </c>
      <c r="F10" s="15">
        <v>0</v>
      </c>
      <c r="G10" s="15">
        <v>2</v>
      </c>
      <c r="H10" s="15">
        <v>3</v>
      </c>
      <c r="I10" s="15" t="s">
        <v>51</v>
      </c>
      <c r="J10" s="16" t="s">
        <v>52</v>
      </c>
      <c r="K10" s="15">
        <v>2</v>
      </c>
      <c r="L10" s="15">
        <v>0</v>
      </c>
      <c r="M10" s="15">
        <v>2</v>
      </c>
      <c r="N10" s="15">
        <v>3</v>
      </c>
      <c r="O10" s="15" t="s">
        <v>53</v>
      </c>
      <c r="P10" s="16" t="s">
        <v>50</v>
      </c>
      <c r="Q10" s="15">
        <v>2</v>
      </c>
      <c r="R10" s="15">
        <v>0</v>
      </c>
      <c r="S10" s="15">
        <v>2</v>
      </c>
      <c r="T10" s="15">
        <v>3</v>
      </c>
      <c r="U10" s="15" t="s">
        <v>54</v>
      </c>
      <c r="V10" s="16" t="s">
        <v>50</v>
      </c>
      <c r="W10" s="15">
        <v>2</v>
      </c>
      <c r="X10" s="15">
        <v>0</v>
      </c>
      <c r="Y10" s="15">
        <v>2</v>
      </c>
      <c r="Z10" s="15">
        <v>3</v>
      </c>
      <c r="AA10" s="15" t="s">
        <v>55</v>
      </c>
      <c r="AB10" s="16" t="s">
        <v>50</v>
      </c>
      <c r="AC10" s="15">
        <v>2</v>
      </c>
      <c r="AD10" s="15">
        <v>0</v>
      </c>
      <c r="AE10" s="15">
        <v>2</v>
      </c>
      <c r="AF10" s="15">
        <v>3</v>
      </c>
    </row>
    <row r="11" spans="1:32" ht="30" customHeight="1" x14ac:dyDescent="0.3">
      <c r="A11" s="14">
        <v>1</v>
      </c>
      <c r="B11" s="14">
        <v>7</v>
      </c>
      <c r="C11" s="15" t="s">
        <v>56</v>
      </c>
      <c r="D11" s="16" t="s">
        <v>57</v>
      </c>
      <c r="E11" s="15">
        <v>3</v>
      </c>
      <c r="F11" s="15">
        <v>0</v>
      </c>
      <c r="G11" s="15">
        <v>3</v>
      </c>
      <c r="H11" s="15">
        <v>3</v>
      </c>
      <c r="I11" s="15" t="s">
        <v>58</v>
      </c>
      <c r="J11" s="16" t="s">
        <v>59</v>
      </c>
      <c r="K11" s="15">
        <v>2</v>
      </c>
      <c r="L11" s="15">
        <v>0</v>
      </c>
      <c r="M11" s="15">
        <v>2</v>
      </c>
      <c r="N11" s="15">
        <v>4</v>
      </c>
      <c r="O11" s="15" t="s">
        <v>60</v>
      </c>
      <c r="P11" s="16" t="s">
        <v>57</v>
      </c>
      <c r="Q11" s="15">
        <v>2</v>
      </c>
      <c r="R11" s="15">
        <v>0</v>
      </c>
      <c r="S11" s="15">
        <v>2</v>
      </c>
      <c r="T11" s="15">
        <v>3</v>
      </c>
      <c r="U11" s="15" t="s">
        <v>61</v>
      </c>
      <c r="V11" s="16" t="s">
        <v>57</v>
      </c>
      <c r="W11" s="15">
        <v>2</v>
      </c>
      <c r="X11" s="15">
        <v>0</v>
      </c>
      <c r="Y11" s="15">
        <v>2</v>
      </c>
      <c r="Z11" s="15">
        <v>3</v>
      </c>
      <c r="AA11" s="15" t="s">
        <v>62</v>
      </c>
      <c r="AB11" s="16" t="s">
        <v>57</v>
      </c>
      <c r="AC11" s="15">
        <v>2</v>
      </c>
      <c r="AD11" s="15">
        <v>0</v>
      </c>
      <c r="AE11" s="15">
        <v>2</v>
      </c>
      <c r="AF11" s="15">
        <v>3</v>
      </c>
    </row>
    <row r="12" spans="1:32" ht="30" customHeight="1" x14ac:dyDescent="0.3">
      <c r="A12" s="14">
        <v>1</v>
      </c>
      <c r="B12" s="14">
        <v>8</v>
      </c>
      <c r="C12" s="15" t="s">
        <v>63</v>
      </c>
      <c r="D12" s="16" t="s">
        <v>64</v>
      </c>
      <c r="E12" s="15">
        <v>3</v>
      </c>
      <c r="F12" s="15">
        <v>0</v>
      </c>
      <c r="G12" s="15">
        <v>3</v>
      </c>
      <c r="H12" s="15">
        <v>5</v>
      </c>
      <c r="I12" s="15" t="s">
        <v>65</v>
      </c>
      <c r="J12" s="16" t="s">
        <v>64</v>
      </c>
      <c r="K12" s="15">
        <v>2</v>
      </c>
      <c r="L12" s="15">
        <v>0</v>
      </c>
      <c r="M12" s="15">
        <v>2</v>
      </c>
      <c r="N12" s="15">
        <v>4</v>
      </c>
      <c r="O12" s="15" t="s">
        <v>66</v>
      </c>
      <c r="P12" s="16" t="s">
        <v>64</v>
      </c>
      <c r="Q12" s="15">
        <v>2</v>
      </c>
      <c r="R12" s="15">
        <v>0</v>
      </c>
      <c r="S12" s="15">
        <v>2</v>
      </c>
      <c r="T12" s="15">
        <v>4</v>
      </c>
      <c r="U12" s="15" t="s">
        <v>67</v>
      </c>
      <c r="V12" s="16" t="s">
        <v>64</v>
      </c>
      <c r="W12" s="15">
        <v>2</v>
      </c>
      <c r="X12" s="15">
        <v>0</v>
      </c>
      <c r="Y12" s="15">
        <v>2</v>
      </c>
      <c r="Z12" s="15">
        <v>4</v>
      </c>
      <c r="AA12" s="15" t="s">
        <v>67</v>
      </c>
      <c r="AB12" s="16" t="s">
        <v>64</v>
      </c>
      <c r="AC12" s="15">
        <v>2</v>
      </c>
      <c r="AD12" s="15">
        <v>0</v>
      </c>
      <c r="AE12" s="15">
        <v>2</v>
      </c>
      <c r="AF12" s="15">
        <v>3</v>
      </c>
    </row>
    <row r="13" spans="1:32" ht="36" customHeight="1" x14ac:dyDescent="0.3">
      <c r="A13" s="14">
        <v>1</v>
      </c>
      <c r="B13" s="14">
        <v>9</v>
      </c>
      <c r="C13" s="15" t="s">
        <v>68</v>
      </c>
      <c r="D13" s="16" t="s">
        <v>69</v>
      </c>
      <c r="E13" s="15">
        <v>3</v>
      </c>
      <c r="F13" s="15">
        <v>0</v>
      </c>
      <c r="G13" s="15">
        <v>3</v>
      </c>
      <c r="H13" s="15">
        <v>5</v>
      </c>
      <c r="I13" s="17" t="s">
        <v>65</v>
      </c>
      <c r="J13" s="18" t="s">
        <v>64</v>
      </c>
      <c r="K13" s="17">
        <v>2</v>
      </c>
      <c r="L13" s="17">
        <v>0</v>
      </c>
      <c r="M13" s="17">
        <v>2</v>
      </c>
      <c r="N13" s="17">
        <v>4</v>
      </c>
      <c r="O13" s="17" t="s">
        <v>66</v>
      </c>
      <c r="P13" s="18" t="s">
        <v>64</v>
      </c>
      <c r="Q13" s="17">
        <v>2</v>
      </c>
      <c r="R13" s="17">
        <v>0</v>
      </c>
      <c r="S13" s="17">
        <v>2</v>
      </c>
      <c r="T13" s="17">
        <v>4</v>
      </c>
      <c r="U13" s="17" t="s">
        <v>67</v>
      </c>
      <c r="V13" s="18" t="s">
        <v>64</v>
      </c>
      <c r="W13" s="17">
        <v>2</v>
      </c>
      <c r="X13" s="17">
        <v>0</v>
      </c>
      <c r="Y13" s="17">
        <v>2</v>
      </c>
      <c r="Z13" s="17">
        <v>4</v>
      </c>
      <c r="AA13" s="17" t="s">
        <v>67</v>
      </c>
      <c r="AB13" s="18" t="s">
        <v>64</v>
      </c>
      <c r="AC13" s="17">
        <v>2</v>
      </c>
      <c r="AD13" s="17">
        <v>0</v>
      </c>
      <c r="AE13" s="17">
        <v>2</v>
      </c>
      <c r="AF13" s="17">
        <v>3</v>
      </c>
    </row>
    <row r="14" spans="1:32" ht="30" customHeight="1" x14ac:dyDescent="0.3">
      <c r="A14" s="14">
        <v>1</v>
      </c>
      <c r="B14" s="14">
        <v>10</v>
      </c>
      <c r="C14" s="19" t="s">
        <v>70</v>
      </c>
      <c r="D14" s="19"/>
      <c r="E14" s="19"/>
      <c r="F14" s="19"/>
      <c r="G14" s="19"/>
      <c r="H14" s="19"/>
      <c r="I14" s="19" t="s">
        <v>70</v>
      </c>
      <c r="J14" s="19"/>
      <c r="K14" s="19"/>
      <c r="L14" s="19"/>
      <c r="M14" s="19"/>
      <c r="N14" s="19"/>
      <c r="O14" s="15" t="s">
        <v>71</v>
      </c>
      <c r="P14" s="16" t="s">
        <v>72</v>
      </c>
      <c r="Q14" s="15">
        <v>2</v>
      </c>
      <c r="R14" s="15">
        <v>0</v>
      </c>
      <c r="S14" s="15">
        <v>2</v>
      </c>
      <c r="T14" s="15">
        <v>4</v>
      </c>
      <c r="U14" s="15" t="s">
        <v>73</v>
      </c>
      <c r="V14" s="16" t="s">
        <v>72</v>
      </c>
      <c r="W14" s="15">
        <v>2</v>
      </c>
      <c r="X14" s="15">
        <v>0</v>
      </c>
      <c r="Y14" s="15">
        <v>2</v>
      </c>
      <c r="Z14" s="15">
        <v>4</v>
      </c>
      <c r="AA14" s="17" t="s">
        <v>40</v>
      </c>
      <c r="AB14" s="18" t="s">
        <v>37</v>
      </c>
      <c r="AC14" s="17">
        <v>2</v>
      </c>
      <c r="AD14" s="17">
        <v>0</v>
      </c>
      <c r="AE14" s="17">
        <v>2</v>
      </c>
      <c r="AF14" s="17">
        <v>3</v>
      </c>
    </row>
    <row r="15" spans="1:32" ht="30" customHeight="1" x14ac:dyDescent="0.3">
      <c r="A15" s="14">
        <v>1</v>
      </c>
      <c r="B15" s="14">
        <v>11</v>
      </c>
      <c r="C15" s="19" t="s">
        <v>70</v>
      </c>
      <c r="D15" s="19"/>
      <c r="E15" s="19"/>
      <c r="F15" s="19"/>
      <c r="G15" s="19"/>
      <c r="H15" s="19"/>
      <c r="I15" s="19" t="s">
        <v>70</v>
      </c>
      <c r="J15" s="19"/>
      <c r="K15" s="19"/>
      <c r="L15" s="19"/>
      <c r="M15" s="19"/>
      <c r="N15" s="19"/>
      <c r="O15" s="15" t="s">
        <v>74</v>
      </c>
      <c r="P15" s="16" t="s">
        <v>75</v>
      </c>
      <c r="Q15" s="15">
        <v>2</v>
      </c>
      <c r="R15" s="15">
        <v>0</v>
      </c>
      <c r="S15" s="15">
        <v>2</v>
      </c>
      <c r="T15" s="15">
        <v>2</v>
      </c>
      <c r="U15" s="15" t="s">
        <v>76</v>
      </c>
      <c r="V15" s="16" t="s">
        <v>77</v>
      </c>
      <c r="W15" s="15">
        <v>2</v>
      </c>
      <c r="X15" s="15">
        <v>0</v>
      </c>
      <c r="Y15" s="15">
        <v>2</v>
      </c>
      <c r="Z15" s="15">
        <v>2</v>
      </c>
      <c r="AA15" s="15" t="s">
        <v>76</v>
      </c>
      <c r="AB15" s="16" t="s">
        <v>77</v>
      </c>
      <c r="AC15" s="15">
        <v>2</v>
      </c>
      <c r="AD15" s="15">
        <v>0</v>
      </c>
      <c r="AE15" s="15">
        <v>2</v>
      </c>
      <c r="AF15" s="15">
        <v>2</v>
      </c>
    </row>
    <row r="16" spans="1:32" ht="30" customHeight="1" x14ac:dyDescent="0.3">
      <c r="A16" s="14">
        <v>1</v>
      </c>
      <c r="B16" s="14">
        <v>12</v>
      </c>
      <c r="C16" s="19" t="s">
        <v>70</v>
      </c>
      <c r="D16" s="19"/>
      <c r="E16" s="19"/>
      <c r="F16" s="19"/>
      <c r="G16" s="19"/>
      <c r="H16" s="19"/>
      <c r="I16" s="19" t="s">
        <v>70</v>
      </c>
      <c r="J16" s="19"/>
      <c r="K16" s="19"/>
      <c r="L16" s="19"/>
      <c r="M16" s="19"/>
      <c r="N16" s="19"/>
      <c r="O16" s="19" t="s">
        <v>70</v>
      </c>
      <c r="P16" s="19"/>
      <c r="Q16" s="19"/>
      <c r="R16" s="19"/>
      <c r="S16" s="19"/>
      <c r="T16" s="19"/>
      <c r="U16" s="19" t="s">
        <v>70</v>
      </c>
      <c r="V16" s="19"/>
      <c r="W16" s="19"/>
      <c r="X16" s="19"/>
      <c r="Y16" s="19"/>
      <c r="Z16" s="19"/>
      <c r="AA16" s="15" t="s">
        <v>78</v>
      </c>
      <c r="AB16" s="16" t="s">
        <v>79</v>
      </c>
      <c r="AC16" s="15">
        <v>3</v>
      </c>
      <c r="AD16" s="15">
        <v>0</v>
      </c>
      <c r="AE16" s="15">
        <v>3</v>
      </c>
      <c r="AF16" s="15">
        <v>5</v>
      </c>
    </row>
    <row r="18" spans="1:32" ht="19.5" customHeight="1" x14ac:dyDescent="0.3">
      <c r="A18" s="51" t="s">
        <v>80</v>
      </c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  <c r="M18" s="52"/>
      <c r="N18" s="52"/>
      <c r="O18" s="53"/>
      <c r="P18" s="51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3"/>
    </row>
    <row r="19" spans="1:32" ht="15" customHeight="1" x14ac:dyDescent="0.3">
      <c r="A19" s="6" t="s">
        <v>2</v>
      </c>
      <c r="B19" s="6" t="s">
        <v>3</v>
      </c>
      <c r="C19" s="5" t="s">
        <v>4</v>
      </c>
      <c r="D19" s="5"/>
      <c r="E19" s="5"/>
      <c r="F19" s="5"/>
      <c r="G19" s="5"/>
      <c r="H19" s="5"/>
      <c r="I19" s="4" t="s">
        <v>5</v>
      </c>
      <c r="J19" s="4"/>
      <c r="K19" s="4"/>
      <c r="L19" s="4"/>
      <c r="M19" s="4"/>
      <c r="N19" s="4"/>
      <c r="O19" s="3" t="s">
        <v>6</v>
      </c>
      <c r="P19" s="3"/>
      <c r="Q19" s="3"/>
      <c r="R19" s="3"/>
      <c r="S19" s="3"/>
      <c r="T19" s="3"/>
      <c r="U19" s="2" t="s">
        <v>7</v>
      </c>
      <c r="V19" s="2"/>
      <c r="W19" s="2"/>
      <c r="X19" s="2"/>
      <c r="Y19" s="2"/>
      <c r="Z19" s="2"/>
      <c r="AA19" s="1" t="s">
        <v>8</v>
      </c>
      <c r="AB19" s="1"/>
      <c r="AC19" s="1"/>
      <c r="AD19" s="1"/>
      <c r="AE19" s="1"/>
      <c r="AF19" s="1"/>
    </row>
    <row r="20" spans="1:32" x14ac:dyDescent="0.3">
      <c r="A20" s="6"/>
      <c r="B20" s="6"/>
      <c r="C20" s="9" t="s">
        <v>9</v>
      </c>
      <c r="D20" s="9" t="s">
        <v>10</v>
      </c>
      <c r="E20" s="9" t="s">
        <v>11</v>
      </c>
      <c r="F20" s="9" t="s">
        <v>12</v>
      </c>
      <c r="G20" s="9" t="s">
        <v>13</v>
      </c>
      <c r="H20" s="9" t="s">
        <v>14</v>
      </c>
      <c r="I20" s="10" t="s">
        <v>9</v>
      </c>
      <c r="J20" s="10" t="s">
        <v>10</v>
      </c>
      <c r="K20" s="10" t="s">
        <v>11</v>
      </c>
      <c r="L20" s="10" t="s">
        <v>12</v>
      </c>
      <c r="M20" s="10" t="s">
        <v>13</v>
      </c>
      <c r="N20" s="10" t="s">
        <v>14</v>
      </c>
      <c r="O20" s="11" t="s">
        <v>9</v>
      </c>
      <c r="P20" s="11" t="s">
        <v>10</v>
      </c>
      <c r="Q20" s="11" t="s">
        <v>11</v>
      </c>
      <c r="R20" s="11" t="s">
        <v>12</v>
      </c>
      <c r="S20" s="11" t="s">
        <v>13</v>
      </c>
      <c r="T20" s="11" t="s">
        <v>14</v>
      </c>
      <c r="U20" s="12" t="s">
        <v>9</v>
      </c>
      <c r="V20" s="12" t="s">
        <v>10</v>
      </c>
      <c r="W20" s="12" t="s">
        <v>11</v>
      </c>
      <c r="X20" s="12" t="s">
        <v>12</v>
      </c>
      <c r="Y20" s="12" t="s">
        <v>13</v>
      </c>
      <c r="Z20" s="12" t="s">
        <v>14</v>
      </c>
      <c r="AA20" s="13" t="s">
        <v>9</v>
      </c>
      <c r="AB20" s="13" t="s">
        <v>10</v>
      </c>
      <c r="AC20" s="13" t="s">
        <v>11</v>
      </c>
      <c r="AD20" s="13" t="s">
        <v>12</v>
      </c>
      <c r="AE20" s="13" t="s">
        <v>13</v>
      </c>
      <c r="AF20" s="13" t="s">
        <v>14</v>
      </c>
    </row>
    <row r="21" spans="1:32" ht="30" customHeight="1" x14ac:dyDescent="0.3">
      <c r="A21" s="14">
        <v>2</v>
      </c>
      <c r="B21" s="14">
        <v>1</v>
      </c>
      <c r="C21" s="15" t="s">
        <v>81</v>
      </c>
      <c r="D21" s="16" t="s">
        <v>82</v>
      </c>
      <c r="E21" s="15">
        <v>2</v>
      </c>
      <c r="F21" s="15">
        <v>0</v>
      </c>
      <c r="G21" s="15">
        <v>2</v>
      </c>
      <c r="H21" s="15">
        <v>2</v>
      </c>
      <c r="I21" s="15" t="s">
        <v>83</v>
      </c>
      <c r="J21" s="16" t="s">
        <v>84</v>
      </c>
      <c r="K21" s="15">
        <v>2</v>
      </c>
      <c r="L21" s="15">
        <v>0</v>
      </c>
      <c r="M21" s="15">
        <v>2</v>
      </c>
      <c r="N21" s="15">
        <v>3</v>
      </c>
      <c r="O21" s="15" t="s">
        <v>85</v>
      </c>
      <c r="P21" s="16" t="s">
        <v>86</v>
      </c>
      <c r="Q21" s="15">
        <v>2</v>
      </c>
      <c r="R21" s="15">
        <v>0</v>
      </c>
      <c r="S21" s="15">
        <v>2</v>
      </c>
      <c r="T21" s="15">
        <v>2</v>
      </c>
      <c r="U21" s="15" t="s">
        <v>85</v>
      </c>
      <c r="V21" s="16" t="s">
        <v>82</v>
      </c>
      <c r="W21" s="15">
        <v>2</v>
      </c>
      <c r="X21" s="15">
        <v>0</v>
      </c>
      <c r="Y21" s="15">
        <v>2</v>
      </c>
      <c r="Z21" s="15">
        <v>2</v>
      </c>
      <c r="AA21" s="15" t="s">
        <v>85</v>
      </c>
      <c r="AB21" s="16" t="s">
        <v>82</v>
      </c>
      <c r="AC21" s="15">
        <v>2</v>
      </c>
      <c r="AD21" s="15">
        <v>0</v>
      </c>
      <c r="AE21" s="15">
        <v>2</v>
      </c>
      <c r="AF21" s="15">
        <v>2</v>
      </c>
    </row>
    <row r="22" spans="1:32" ht="30" customHeight="1" x14ac:dyDescent="0.3">
      <c r="A22" s="14">
        <v>2</v>
      </c>
      <c r="B22" s="14">
        <v>2</v>
      </c>
      <c r="C22" s="15" t="s">
        <v>87</v>
      </c>
      <c r="D22" s="16" t="s">
        <v>88</v>
      </c>
      <c r="E22" s="15">
        <v>2</v>
      </c>
      <c r="F22" s="15">
        <v>0</v>
      </c>
      <c r="G22" s="15">
        <v>2</v>
      </c>
      <c r="H22" s="15">
        <v>2</v>
      </c>
      <c r="I22" s="15" t="s">
        <v>89</v>
      </c>
      <c r="J22" s="16" t="s">
        <v>90</v>
      </c>
      <c r="K22" s="15">
        <v>3</v>
      </c>
      <c r="L22" s="15">
        <v>0</v>
      </c>
      <c r="M22" s="15">
        <v>3</v>
      </c>
      <c r="N22" s="15">
        <v>5</v>
      </c>
      <c r="O22" s="15" t="s">
        <v>91</v>
      </c>
      <c r="P22" s="16" t="s">
        <v>92</v>
      </c>
      <c r="Q22" s="15">
        <v>2</v>
      </c>
      <c r="R22" s="15">
        <v>0</v>
      </c>
      <c r="S22" s="15">
        <v>2</v>
      </c>
      <c r="T22" s="15">
        <v>2</v>
      </c>
      <c r="U22" s="15" t="s">
        <v>91</v>
      </c>
      <c r="V22" s="16" t="s">
        <v>93</v>
      </c>
      <c r="W22" s="15">
        <v>2</v>
      </c>
      <c r="X22" s="15">
        <v>0</v>
      </c>
      <c r="Y22" s="15">
        <v>2</v>
      </c>
      <c r="Z22" s="15">
        <v>2</v>
      </c>
      <c r="AA22" s="15" t="s">
        <v>91</v>
      </c>
      <c r="AB22" s="16" t="s">
        <v>93</v>
      </c>
      <c r="AC22" s="15">
        <v>2</v>
      </c>
      <c r="AD22" s="15">
        <v>0</v>
      </c>
      <c r="AE22" s="15">
        <v>2</v>
      </c>
      <c r="AF22" s="15">
        <v>2</v>
      </c>
    </row>
    <row r="23" spans="1:32" ht="30" customHeight="1" x14ac:dyDescent="0.3">
      <c r="A23" s="14">
        <v>2</v>
      </c>
      <c r="B23" s="14">
        <v>3</v>
      </c>
      <c r="C23" s="15" t="s">
        <v>94</v>
      </c>
      <c r="D23" s="16" t="s">
        <v>95</v>
      </c>
      <c r="E23" s="15">
        <v>3</v>
      </c>
      <c r="F23" s="15">
        <v>0</v>
      </c>
      <c r="G23" s="15">
        <v>3</v>
      </c>
      <c r="H23" s="15">
        <v>2</v>
      </c>
      <c r="I23" s="15" t="s">
        <v>96</v>
      </c>
      <c r="J23" s="16" t="s">
        <v>97</v>
      </c>
      <c r="K23" s="15">
        <v>2</v>
      </c>
      <c r="L23" s="15">
        <v>0</v>
      </c>
      <c r="M23" s="15">
        <v>2</v>
      </c>
      <c r="N23" s="15">
        <v>3</v>
      </c>
      <c r="O23" s="15" t="s">
        <v>98</v>
      </c>
      <c r="P23" s="16" t="s">
        <v>99</v>
      </c>
      <c r="Q23" s="15">
        <v>2</v>
      </c>
      <c r="R23" s="15">
        <v>0</v>
      </c>
      <c r="S23" s="15">
        <v>2</v>
      </c>
      <c r="T23" s="15">
        <v>2</v>
      </c>
      <c r="U23" s="15" t="s">
        <v>98</v>
      </c>
      <c r="V23" s="16" t="s">
        <v>95</v>
      </c>
      <c r="W23" s="15">
        <v>2</v>
      </c>
      <c r="X23" s="15">
        <v>0</v>
      </c>
      <c r="Y23" s="15">
        <v>2</v>
      </c>
      <c r="Z23" s="15">
        <v>2</v>
      </c>
      <c r="AA23" s="15" t="s">
        <v>98</v>
      </c>
      <c r="AB23" s="16" t="s">
        <v>95</v>
      </c>
      <c r="AC23" s="15">
        <v>2</v>
      </c>
      <c r="AD23" s="15">
        <v>0</v>
      </c>
      <c r="AE23" s="15">
        <v>2</v>
      </c>
      <c r="AF23" s="15">
        <v>2</v>
      </c>
    </row>
    <row r="24" spans="1:32" ht="30" customHeight="1" x14ac:dyDescent="0.3">
      <c r="A24" s="14">
        <v>2</v>
      </c>
      <c r="B24" s="14">
        <v>4</v>
      </c>
      <c r="C24" s="15" t="s">
        <v>100</v>
      </c>
      <c r="D24" s="16" t="s">
        <v>101</v>
      </c>
      <c r="E24" s="15">
        <v>2</v>
      </c>
      <c r="F24" s="15">
        <v>0</v>
      </c>
      <c r="G24" s="15">
        <v>2</v>
      </c>
      <c r="H24" s="15">
        <v>3</v>
      </c>
      <c r="I24" s="15" t="s">
        <v>102</v>
      </c>
      <c r="J24" s="16" t="s">
        <v>101</v>
      </c>
      <c r="K24" s="15">
        <v>2</v>
      </c>
      <c r="L24" s="15">
        <v>0</v>
      </c>
      <c r="M24" s="15">
        <v>2</v>
      </c>
      <c r="N24" s="15">
        <v>3</v>
      </c>
      <c r="O24" s="15" t="s">
        <v>103</v>
      </c>
      <c r="P24" s="16" t="s">
        <v>101</v>
      </c>
      <c r="Q24" s="15">
        <v>2</v>
      </c>
      <c r="R24" s="15">
        <v>0</v>
      </c>
      <c r="S24" s="15">
        <v>2</v>
      </c>
      <c r="T24" s="15">
        <v>3</v>
      </c>
      <c r="U24" s="15" t="s">
        <v>104</v>
      </c>
      <c r="V24" s="16" t="s">
        <v>101</v>
      </c>
      <c r="W24" s="15">
        <v>2</v>
      </c>
      <c r="X24" s="15">
        <v>0</v>
      </c>
      <c r="Y24" s="15">
        <v>2</v>
      </c>
      <c r="Z24" s="15">
        <v>3</v>
      </c>
      <c r="AA24" s="15" t="s">
        <v>105</v>
      </c>
      <c r="AB24" s="16" t="s">
        <v>106</v>
      </c>
      <c r="AC24" s="15">
        <v>3</v>
      </c>
      <c r="AD24" s="15">
        <v>0</v>
      </c>
      <c r="AE24" s="15">
        <v>3</v>
      </c>
      <c r="AF24" s="15">
        <v>5</v>
      </c>
    </row>
    <row r="25" spans="1:32" ht="30" customHeight="1" x14ac:dyDescent="0.3">
      <c r="A25" s="14">
        <v>2</v>
      </c>
      <c r="B25" s="14">
        <v>5</v>
      </c>
      <c r="C25" s="15" t="s">
        <v>107</v>
      </c>
      <c r="D25" s="16" t="s">
        <v>108</v>
      </c>
      <c r="E25" s="15">
        <v>2</v>
      </c>
      <c r="F25" s="15">
        <v>0</v>
      </c>
      <c r="G25" s="15">
        <v>2</v>
      </c>
      <c r="H25" s="15">
        <v>3</v>
      </c>
      <c r="I25" s="17" t="s">
        <v>102</v>
      </c>
      <c r="J25" s="18" t="s">
        <v>101</v>
      </c>
      <c r="K25" s="17">
        <v>2</v>
      </c>
      <c r="L25" s="17">
        <v>0</v>
      </c>
      <c r="M25" s="17">
        <v>2</v>
      </c>
      <c r="N25" s="17">
        <v>3</v>
      </c>
      <c r="O25" s="15" t="s">
        <v>109</v>
      </c>
      <c r="P25" s="16" t="s">
        <v>52</v>
      </c>
      <c r="Q25" s="15">
        <v>2</v>
      </c>
      <c r="R25" s="15">
        <v>0</v>
      </c>
      <c r="S25" s="15">
        <v>2</v>
      </c>
      <c r="T25" s="15">
        <v>3</v>
      </c>
      <c r="U25" s="15" t="s">
        <v>110</v>
      </c>
      <c r="V25" s="16" t="s">
        <v>52</v>
      </c>
      <c r="W25" s="15">
        <v>2</v>
      </c>
      <c r="X25" s="15">
        <v>0</v>
      </c>
      <c r="Y25" s="15">
        <v>2</v>
      </c>
      <c r="Z25" s="15">
        <v>3</v>
      </c>
      <c r="AA25" s="17" t="s">
        <v>105</v>
      </c>
      <c r="AB25" s="18" t="s">
        <v>106</v>
      </c>
      <c r="AC25" s="17">
        <v>3</v>
      </c>
      <c r="AD25" s="17">
        <v>0</v>
      </c>
      <c r="AE25" s="17">
        <v>3</v>
      </c>
      <c r="AF25" s="17">
        <v>5</v>
      </c>
    </row>
    <row r="26" spans="1:32" ht="36" customHeight="1" x14ac:dyDescent="0.3">
      <c r="A26" s="14">
        <v>2</v>
      </c>
      <c r="B26" s="14">
        <v>6</v>
      </c>
      <c r="C26" s="15" t="s">
        <v>111</v>
      </c>
      <c r="D26" s="16" t="s">
        <v>112</v>
      </c>
      <c r="E26" s="15">
        <v>2</v>
      </c>
      <c r="F26" s="15">
        <v>2</v>
      </c>
      <c r="G26" s="15">
        <v>3</v>
      </c>
      <c r="H26" s="15">
        <v>3</v>
      </c>
      <c r="I26" s="15" t="s">
        <v>113</v>
      </c>
      <c r="J26" s="16" t="s">
        <v>114</v>
      </c>
      <c r="K26" s="15">
        <v>2</v>
      </c>
      <c r="L26" s="15">
        <v>0</v>
      </c>
      <c r="M26" s="15">
        <v>2</v>
      </c>
      <c r="N26" s="15">
        <v>3</v>
      </c>
      <c r="O26" s="15" t="s">
        <v>115</v>
      </c>
      <c r="P26" s="16" t="s">
        <v>114</v>
      </c>
      <c r="Q26" s="15">
        <v>2</v>
      </c>
      <c r="R26" s="15">
        <v>0</v>
      </c>
      <c r="S26" s="15">
        <v>2</v>
      </c>
      <c r="T26" s="15">
        <v>3</v>
      </c>
      <c r="U26" s="15" t="s">
        <v>116</v>
      </c>
      <c r="V26" s="16" t="s">
        <v>114</v>
      </c>
      <c r="W26" s="15">
        <v>2</v>
      </c>
      <c r="X26" s="15">
        <v>0</v>
      </c>
      <c r="Y26" s="15">
        <v>2</v>
      </c>
      <c r="Z26" s="15">
        <v>3</v>
      </c>
      <c r="AA26" s="15" t="s">
        <v>117</v>
      </c>
      <c r="AB26" s="16" t="s">
        <v>118</v>
      </c>
      <c r="AC26" s="15">
        <v>1</v>
      </c>
      <c r="AD26" s="15">
        <v>2</v>
      </c>
      <c r="AE26" s="15">
        <v>2</v>
      </c>
      <c r="AF26" s="15">
        <v>4</v>
      </c>
    </row>
    <row r="27" spans="1:32" ht="30" customHeight="1" x14ac:dyDescent="0.3">
      <c r="A27" s="14">
        <v>2</v>
      </c>
      <c r="B27" s="14">
        <v>7</v>
      </c>
      <c r="C27" s="15" t="s">
        <v>119</v>
      </c>
      <c r="D27" s="16" t="s">
        <v>120</v>
      </c>
      <c r="E27" s="15">
        <v>1</v>
      </c>
      <c r="F27" s="15">
        <v>2</v>
      </c>
      <c r="G27" s="15">
        <v>2</v>
      </c>
      <c r="H27" s="15">
        <v>5</v>
      </c>
      <c r="I27" s="17" t="s">
        <v>113</v>
      </c>
      <c r="J27" s="18" t="s">
        <v>114</v>
      </c>
      <c r="K27" s="17">
        <v>2</v>
      </c>
      <c r="L27" s="17">
        <v>0</v>
      </c>
      <c r="M27" s="17">
        <v>2</v>
      </c>
      <c r="N27" s="17">
        <v>3</v>
      </c>
      <c r="O27" s="15" t="s">
        <v>121</v>
      </c>
      <c r="P27" s="16" t="s">
        <v>118</v>
      </c>
      <c r="Q27" s="15">
        <v>1</v>
      </c>
      <c r="R27" s="15">
        <v>2</v>
      </c>
      <c r="S27" s="15">
        <v>2</v>
      </c>
      <c r="T27" s="15">
        <v>4</v>
      </c>
      <c r="U27" s="15" t="s">
        <v>122</v>
      </c>
      <c r="V27" s="16" t="s">
        <v>118</v>
      </c>
      <c r="W27" s="15">
        <v>1</v>
      </c>
      <c r="X27" s="15">
        <v>2</v>
      </c>
      <c r="Y27" s="15">
        <v>2</v>
      </c>
      <c r="Z27" s="15">
        <v>4</v>
      </c>
      <c r="AA27" s="17" t="s">
        <v>117</v>
      </c>
      <c r="AB27" s="18" t="s">
        <v>118</v>
      </c>
      <c r="AC27" s="17">
        <v>1</v>
      </c>
      <c r="AD27" s="17">
        <v>2</v>
      </c>
      <c r="AE27" s="17">
        <v>2</v>
      </c>
      <c r="AF27" s="17">
        <v>4</v>
      </c>
    </row>
    <row r="28" spans="1:32" ht="30" customHeight="1" x14ac:dyDescent="0.3">
      <c r="A28" s="14">
        <v>2</v>
      </c>
      <c r="B28" s="14">
        <v>8</v>
      </c>
      <c r="C28" s="15" t="s">
        <v>123</v>
      </c>
      <c r="D28" s="16" t="s">
        <v>124</v>
      </c>
      <c r="E28" s="15">
        <v>3</v>
      </c>
      <c r="F28" s="15">
        <v>0</v>
      </c>
      <c r="G28" s="15">
        <v>3</v>
      </c>
      <c r="H28" s="15">
        <v>5</v>
      </c>
      <c r="I28" s="17" t="s">
        <v>102</v>
      </c>
      <c r="J28" s="18" t="s">
        <v>101</v>
      </c>
      <c r="K28" s="17">
        <v>2</v>
      </c>
      <c r="L28" s="17">
        <v>0</v>
      </c>
      <c r="M28" s="17">
        <v>2</v>
      </c>
      <c r="N28" s="17">
        <v>3</v>
      </c>
      <c r="O28" s="15" t="s">
        <v>125</v>
      </c>
      <c r="P28" s="16" t="s">
        <v>124</v>
      </c>
      <c r="Q28" s="15">
        <v>2</v>
      </c>
      <c r="R28" s="15">
        <v>0</v>
      </c>
      <c r="S28" s="15">
        <v>2</v>
      </c>
      <c r="T28" s="15">
        <v>4</v>
      </c>
      <c r="U28" s="15" t="s">
        <v>126</v>
      </c>
      <c r="V28" s="16" t="s">
        <v>124</v>
      </c>
      <c r="W28" s="15">
        <v>2</v>
      </c>
      <c r="X28" s="15">
        <v>0</v>
      </c>
      <c r="Y28" s="15">
        <v>2</v>
      </c>
      <c r="Z28" s="15">
        <v>4</v>
      </c>
      <c r="AA28" s="15" t="s">
        <v>127</v>
      </c>
      <c r="AB28" s="16" t="s">
        <v>124</v>
      </c>
      <c r="AC28" s="15">
        <v>2</v>
      </c>
      <c r="AD28" s="15">
        <v>0</v>
      </c>
      <c r="AE28" s="15">
        <v>2</v>
      </c>
      <c r="AF28" s="15">
        <v>3</v>
      </c>
    </row>
    <row r="29" spans="1:32" ht="30" customHeight="1" x14ac:dyDescent="0.3">
      <c r="A29" s="14">
        <v>2</v>
      </c>
      <c r="B29" s="14">
        <v>9</v>
      </c>
      <c r="C29" s="15" t="s">
        <v>128</v>
      </c>
      <c r="D29" s="16" t="s">
        <v>129</v>
      </c>
      <c r="E29" s="15">
        <v>3</v>
      </c>
      <c r="F29" s="15">
        <v>0</v>
      </c>
      <c r="G29" s="15">
        <v>3</v>
      </c>
      <c r="H29" s="15">
        <v>5</v>
      </c>
      <c r="I29" s="15" t="s">
        <v>130</v>
      </c>
      <c r="J29" s="16" t="s">
        <v>131</v>
      </c>
      <c r="K29" s="15">
        <v>2</v>
      </c>
      <c r="L29" s="15">
        <v>0</v>
      </c>
      <c r="M29" s="15">
        <v>2</v>
      </c>
      <c r="N29" s="15">
        <v>4</v>
      </c>
      <c r="O29" s="15" t="s">
        <v>132</v>
      </c>
      <c r="P29" s="16" t="s">
        <v>69</v>
      </c>
      <c r="Q29" s="15">
        <v>2</v>
      </c>
      <c r="R29" s="15">
        <v>0</v>
      </c>
      <c r="S29" s="15">
        <v>2</v>
      </c>
      <c r="T29" s="15">
        <v>5</v>
      </c>
      <c r="U29" s="15" t="s">
        <v>133</v>
      </c>
      <c r="V29" s="16" t="s">
        <v>69</v>
      </c>
      <c r="W29" s="15">
        <v>2</v>
      </c>
      <c r="X29" s="15">
        <v>0</v>
      </c>
      <c r="Y29" s="15">
        <v>2</v>
      </c>
      <c r="Z29" s="15">
        <v>5</v>
      </c>
      <c r="AA29" s="15" t="s">
        <v>133</v>
      </c>
      <c r="AB29" s="16" t="s">
        <v>69</v>
      </c>
      <c r="AC29" s="15">
        <v>2</v>
      </c>
      <c r="AD29" s="15">
        <v>0</v>
      </c>
      <c r="AE29" s="15">
        <v>2</v>
      </c>
      <c r="AF29" s="15">
        <v>5</v>
      </c>
    </row>
    <row r="30" spans="1:32" ht="30" customHeight="1" x14ac:dyDescent="0.3">
      <c r="A30" s="14">
        <v>2</v>
      </c>
      <c r="B30" s="14">
        <v>10</v>
      </c>
      <c r="C30" s="19" t="s">
        <v>70</v>
      </c>
      <c r="D30" s="19"/>
      <c r="E30" s="19"/>
      <c r="F30" s="19"/>
      <c r="G30" s="19"/>
      <c r="H30" s="19"/>
      <c r="I30" s="15" t="s">
        <v>134</v>
      </c>
      <c r="J30" s="16" t="s">
        <v>69</v>
      </c>
      <c r="K30" s="15">
        <v>2</v>
      </c>
      <c r="L30" s="15">
        <v>0</v>
      </c>
      <c r="M30" s="15">
        <v>2</v>
      </c>
      <c r="N30" s="15">
        <v>4</v>
      </c>
      <c r="O30" s="17" t="s">
        <v>132</v>
      </c>
      <c r="P30" s="18" t="s">
        <v>69</v>
      </c>
      <c r="Q30" s="17">
        <v>2</v>
      </c>
      <c r="R30" s="17">
        <v>0</v>
      </c>
      <c r="S30" s="17">
        <v>2</v>
      </c>
      <c r="T30" s="17">
        <v>5</v>
      </c>
      <c r="U30" s="17" t="s">
        <v>133</v>
      </c>
      <c r="V30" s="18" t="s">
        <v>69</v>
      </c>
      <c r="W30" s="17">
        <v>2</v>
      </c>
      <c r="X30" s="17">
        <v>0</v>
      </c>
      <c r="Y30" s="17">
        <v>2</v>
      </c>
      <c r="Z30" s="17">
        <v>5</v>
      </c>
      <c r="AA30" s="17" t="s">
        <v>133</v>
      </c>
      <c r="AB30" s="18" t="s">
        <v>69</v>
      </c>
      <c r="AC30" s="17">
        <v>2</v>
      </c>
      <c r="AD30" s="17">
        <v>0</v>
      </c>
      <c r="AE30" s="17">
        <v>2</v>
      </c>
      <c r="AF30" s="17">
        <v>5</v>
      </c>
    </row>
    <row r="31" spans="1:32" ht="30" customHeight="1" x14ac:dyDescent="0.3">
      <c r="A31" s="14">
        <v>2</v>
      </c>
      <c r="B31" s="14">
        <v>11</v>
      </c>
      <c r="C31" s="19" t="s">
        <v>70</v>
      </c>
      <c r="D31" s="19"/>
      <c r="E31" s="19"/>
      <c r="F31" s="19"/>
      <c r="G31" s="19"/>
      <c r="H31" s="19"/>
      <c r="I31" s="15" t="s">
        <v>135</v>
      </c>
      <c r="J31" s="16" t="s">
        <v>136</v>
      </c>
      <c r="K31" s="15">
        <v>2</v>
      </c>
      <c r="L31" s="15">
        <v>0</v>
      </c>
      <c r="M31" s="15">
        <v>2</v>
      </c>
      <c r="N31" s="15">
        <v>5</v>
      </c>
      <c r="O31" s="17" t="s">
        <v>132</v>
      </c>
      <c r="P31" s="18" t="s">
        <v>69</v>
      </c>
      <c r="Q31" s="17">
        <v>2</v>
      </c>
      <c r="R31" s="17">
        <v>0</v>
      </c>
      <c r="S31" s="17">
        <v>2</v>
      </c>
      <c r="T31" s="17">
        <v>5</v>
      </c>
      <c r="U31" s="17" t="s">
        <v>133</v>
      </c>
      <c r="V31" s="18" t="s">
        <v>69</v>
      </c>
      <c r="W31" s="17">
        <v>2</v>
      </c>
      <c r="X31" s="17">
        <v>0</v>
      </c>
      <c r="Y31" s="17">
        <v>2</v>
      </c>
      <c r="Z31" s="17">
        <v>5</v>
      </c>
      <c r="AA31" s="17" t="s">
        <v>133</v>
      </c>
      <c r="AB31" s="18" t="s">
        <v>69</v>
      </c>
      <c r="AC31" s="17">
        <v>2</v>
      </c>
      <c r="AD31" s="17">
        <v>0</v>
      </c>
      <c r="AE31" s="17">
        <v>2</v>
      </c>
      <c r="AF31" s="17">
        <v>5</v>
      </c>
    </row>
    <row r="32" spans="1:32" ht="30" customHeight="1" x14ac:dyDescent="0.3">
      <c r="A32" s="14">
        <v>2</v>
      </c>
      <c r="B32" s="14">
        <v>12</v>
      </c>
      <c r="C32" s="19" t="s">
        <v>70</v>
      </c>
      <c r="D32" s="19"/>
      <c r="E32" s="19"/>
      <c r="F32" s="19"/>
      <c r="G32" s="19"/>
      <c r="H32" s="19"/>
      <c r="I32" s="19" t="s">
        <v>70</v>
      </c>
      <c r="J32" s="19"/>
      <c r="K32" s="19"/>
      <c r="L32" s="19"/>
      <c r="M32" s="19"/>
      <c r="N32" s="19"/>
      <c r="O32" s="15" t="s">
        <v>137</v>
      </c>
      <c r="P32" s="16" t="s">
        <v>138</v>
      </c>
      <c r="Q32" s="15">
        <v>2</v>
      </c>
      <c r="R32" s="15">
        <v>0</v>
      </c>
      <c r="S32" s="15">
        <v>2</v>
      </c>
      <c r="T32" s="15">
        <v>2</v>
      </c>
      <c r="U32" s="15" t="s">
        <v>76</v>
      </c>
      <c r="V32" s="16" t="s">
        <v>139</v>
      </c>
      <c r="W32" s="15">
        <v>2</v>
      </c>
      <c r="X32" s="15">
        <v>0</v>
      </c>
      <c r="Y32" s="15">
        <v>2</v>
      </c>
      <c r="Z32" s="15">
        <v>2</v>
      </c>
      <c r="AA32" s="15" t="s">
        <v>76</v>
      </c>
      <c r="AB32" s="16" t="s">
        <v>139</v>
      </c>
      <c r="AC32" s="15">
        <v>2</v>
      </c>
      <c r="AD32" s="15">
        <v>0</v>
      </c>
      <c r="AE32" s="15">
        <v>2</v>
      </c>
      <c r="AF32" s="15">
        <v>2</v>
      </c>
    </row>
    <row r="33" spans="1:32" ht="30" customHeight="1" x14ac:dyDescent="0.3">
      <c r="A33" s="14">
        <v>2</v>
      </c>
      <c r="B33" s="14">
        <v>13</v>
      </c>
      <c r="C33" s="19" t="s">
        <v>70</v>
      </c>
      <c r="D33" s="19"/>
      <c r="E33" s="19"/>
      <c r="F33" s="19"/>
      <c r="G33" s="19"/>
      <c r="H33" s="19"/>
      <c r="I33" s="19" t="s">
        <v>70</v>
      </c>
      <c r="J33" s="19"/>
      <c r="K33" s="19"/>
      <c r="L33" s="19"/>
      <c r="M33" s="19"/>
      <c r="N33" s="19"/>
      <c r="O33" s="19" t="s">
        <v>70</v>
      </c>
      <c r="P33" s="19"/>
      <c r="Q33" s="19"/>
      <c r="R33" s="19"/>
      <c r="S33" s="19"/>
      <c r="T33" s="19"/>
      <c r="U33" s="19" t="s">
        <v>70</v>
      </c>
      <c r="V33" s="19"/>
      <c r="W33" s="19"/>
      <c r="X33" s="19"/>
      <c r="Y33" s="19"/>
      <c r="Z33" s="19"/>
      <c r="AA33" s="15" t="s">
        <v>140</v>
      </c>
      <c r="AB33" s="16" t="s">
        <v>141</v>
      </c>
      <c r="AC33" s="15">
        <v>3</v>
      </c>
      <c r="AD33" s="15">
        <v>0</v>
      </c>
      <c r="AE33" s="15">
        <v>3</v>
      </c>
      <c r="AF33" s="15">
        <v>5</v>
      </c>
    </row>
    <row r="35" spans="1:32" ht="19.5" customHeight="1" x14ac:dyDescent="0.3">
      <c r="A35" s="51" t="s">
        <v>142</v>
      </c>
      <c r="B35" s="52"/>
      <c r="C35" s="52"/>
      <c r="D35" s="52"/>
      <c r="E35" s="52"/>
      <c r="F35" s="52"/>
      <c r="G35" s="52"/>
      <c r="H35" s="52"/>
      <c r="I35" s="52"/>
      <c r="J35" s="52"/>
      <c r="K35" s="52"/>
      <c r="L35" s="52"/>
      <c r="M35" s="52"/>
      <c r="N35" s="52"/>
      <c r="O35" s="53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</row>
    <row r="36" spans="1:32" ht="15" customHeight="1" x14ac:dyDescent="0.3">
      <c r="A36" s="6" t="s">
        <v>2</v>
      </c>
      <c r="B36" s="6" t="s">
        <v>3</v>
      </c>
      <c r="C36" s="5" t="s">
        <v>4</v>
      </c>
      <c r="D36" s="5"/>
      <c r="E36" s="5"/>
      <c r="F36" s="5"/>
      <c r="G36" s="5"/>
      <c r="H36" s="5"/>
      <c r="I36" s="4" t="s">
        <v>5</v>
      </c>
      <c r="J36" s="4"/>
      <c r="K36" s="4"/>
      <c r="L36" s="4"/>
      <c r="M36" s="4"/>
      <c r="N36" s="4"/>
      <c r="O36" s="3" t="s">
        <v>6</v>
      </c>
      <c r="P36" s="3"/>
      <c r="Q36" s="3"/>
      <c r="R36" s="3"/>
      <c r="S36" s="3"/>
      <c r="T36" s="3"/>
      <c r="U36" s="2" t="s">
        <v>7</v>
      </c>
      <c r="V36" s="2"/>
      <c r="W36" s="2"/>
      <c r="X36" s="2"/>
      <c r="Y36" s="2"/>
      <c r="Z36" s="2"/>
      <c r="AA36" s="1" t="s">
        <v>8</v>
      </c>
      <c r="AB36" s="1"/>
      <c r="AC36" s="1"/>
      <c r="AD36" s="1"/>
      <c r="AE36" s="1"/>
      <c r="AF36" s="1"/>
    </row>
    <row r="37" spans="1:32" x14ac:dyDescent="0.3">
      <c r="A37" s="6"/>
      <c r="B37" s="6"/>
      <c r="C37" s="9" t="s">
        <v>9</v>
      </c>
      <c r="D37" s="9" t="s">
        <v>10</v>
      </c>
      <c r="E37" s="9" t="s">
        <v>11</v>
      </c>
      <c r="F37" s="9" t="s">
        <v>12</v>
      </c>
      <c r="G37" s="9" t="s">
        <v>13</v>
      </c>
      <c r="H37" s="9" t="s">
        <v>14</v>
      </c>
      <c r="I37" s="10" t="s">
        <v>9</v>
      </c>
      <c r="J37" s="10" t="s">
        <v>10</v>
      </c>
      <c r="K37" s="10" t="s">
        <v>11</v>
      </c>
      <c r="L37" s="10" t="s">
        <v>12</v>
      </c>
      <c r="M37" s="10" t="s">
        <v>13</v>
      </c>
      <c r="N37" s="10" t="s">
        <v>14</v>
      </c>
      <c r="O37" s="11" t="s">
        <v>9</v>
      </c>
      <c r="P37" s="11" t="s">
        <v>10</v>
      </c>
      <c r="Q37" s="11" t="s">
        <v>11</v>
      </c>
      <c r="R37" s="11" t="s">
        <v>12</v>
      </c>
      <c r="S37" s="11" t="s">
        <v>13</v>
      </c>
      <c r="T37" s="11" t="s">
        <v>14</v>
      </c>
      <c r="U37" s="12" t="s">
        <v>9</v>
      </c>
      <c r="V37" s="12" t="s">
        <v>10</v>
      </c>
      <c r="W37" s="12" t="s">
        <v>11</v>
      </c>
      <c r="X37" s="12" t="s">
        <v>12</v>
      </c>
      <c r="Y37" s="12" t="s">
        <v>13</v>
      </c>
      <c r="Z37" s="12" t="s">
        <v>14</v>
      </c>
      <c r="AA37" s="13" t="s">
        <v>9</v>
      </c>
      <c r="AB37" s="13" t="s">
        <v>10</v>
      </c>
      <c r="AC37" s="13" t="s">
        <v>11</v>
      </c>
      <c r="AD37" s="13" t="s">
        <v>12</v>
      </c>
      <c r="AE37" s="13" t="s">
        <v>13</v>
      </c>
      <c r="AF37" s="13" t="s">
        <v>14</v>
      </c>
    </row>
    <row r="38" spans="1:32" ht="30" customHeight="1" x14ac:dyDescent="0.3">
      <c r="A38" s="14">
        <v>3</v>
      </c>
      <c r="B38" s="14">
        <v>1</v>
      </c>
      <c r="C38" s="15" t="s">
        <v>143</v>
      </c>
      <c r="D38" s="16" t="s">
        <v>144</v>
      </c>
      <c r="E38" s="15">
        <v>3</v>
      </c>
      <c r="F38" s="15">
        <v>0</v>
      </c>
      <c r="G38" s="15">
        <v>3</v>
      </c>
      <c r="H38" s="15">
        <v>5</v>
      </c>
      <c r="I38" s="15" t="s">
        <v>145</v>
      </c>
      <c r="J38" s="16" t="s">
        <v>146</v>
      </c>
      <c r="K38" s="15">
        <v>2</v>
      </c>
      <c r="L38" s="15">
        <v>0</v>
      </c>
      <c r="M38" s="15">
        <v>2</v>
      </c>
      <c r="N38" s="15">
        <v>4</v>
      </c>
      <c r="O38" s="15" t="s">
        <v>147</v>
      </c>
      <c r="P38" s="16" t="s">
        <v>129</v>
      </c>
      <c r="Q38" s="15">
        <v>3</v>
      </c>
      <c r="R38" s="15">
        <v>0</v>
      </c>
      <c r="S38" s="15">
        <v>3</v>
      </c>
      <c r="T38" s="15">
        <v>4</v>
      </c>
      <c r="U38" s="15" t="s">
        <v>148</v>
      </c>
      <c r="V38" s="16" t="s">
        <v>129</v>
      </c>
      <c r="W38" s="15">
        <v>3</v>
      </c>
      <c r="X38" s="15">
        <v>0</v>
      </c>
      <c r="Y38" s="15">
        <v>3</v>
      </c>
      <c r="Z38" s="15">
        <v>4</v>
      </c>
      <c r="AA38" s="15" t="s">
        <v>148</v>
      </c>
      <c r="AB38" s="16" t="s">
        <v>129</v>
      </c>
      <c r="AC38" s="15">
        <v>3</v>
      </c>
      <c r="AD38" s="15">
        <v>0</v>
      </c>
      <c r="AE38" s="15">
        <v>3</v>
      </c>
      <c r="AF38" s="15">
        <v>4</v>
      </c>
    </row>
    <row r="39" spans="1:32" ht="30" customHeight="1" x14ac:dyDescent="0.3">
      <c r="A39" s="14">
        <v>3</v>
      </c>
      <c r="B39" s="14">
        <v>2</v>
      </c>
      <c r="C39" s="15" t="s">
        <v>149</v>
      </c>
      <c r="D39" s="16" t="s">
        <v>150</v>
      </c>
      <c r="E39" s="15">
        <v>3</v>
      </c>
      <c r="F39" s="15">
        <v>0</v>
      </c>
      <c r="G39" s="15">
        <v>3</v>
      </c>
      <c r="H39" s="15">
        <v>3</v>
      </c>
      <c r="I39" s="15" t="s">
        <v>151</v>
      </c>
      <c r="J39" s="16" t="s">
        <v>152</v>
      </c>
      <c r="K39" s="15">
        <v>2</v>
      </c>
      <c r="L39" s="15">
        <v>0</v>
      </c>
      <c r="M39" s="15">
        <v>2</v>
      </c>
      <c r="N39" s="15">
        <v>4</v>
      </c>
      <c r="O39" s="15" t="s">
        <v>153</v>
      </c>
      <c r="P39" s="16" t="s">
        <v>152</v>
      </c>
      <c r="Q39" s="15">
        <v>2</v>
      </c>
      <c r="R39" s="15">
        <v>0</v>
      </c>
      <c r="S39" s="15">
        <v>2</v>
      </c>
      <c r="T39" s="15">
        <v>4</v>
      </c>
      <c r="U39" s="15" t="s">
        <v>154</v>
      </c>
      <c r="V39" s="16" t="s">
        <v>152</v>
      </c>
      <c r="W39" s="15">
        <v>2</v>
      </c>
      <c r="X39" s="15">
        <v>0</v>
      </c>
      <c r="Y39" s="15">
        <v>2</v>
      </c>
      <c r="Z39" s="15">
        <v>4</v>
      </c>
      <c r="AA39" s="15" t="s">
        <v>155</v>
      </c>
      <c r="AB39" s="16" t="s">
        <v>152</v>
      </c>
      <c r="AC39" s="15">
        <v>2</v>
      </c>
      <c r="AD39" s="15">
        <v>0</v>
      </c>
      <c r="AE39" s="15">
        <v>2</v>
      </c>
      <c r="AF39" s="15">
        <v>3</v>
      </c>
    </row>
    <row r="40" spans="1:32" ht="30" customHeight="1" x14ac:dyDescent="0.3">
      <c r="A40" s="14">
        <v>3</v>
      </c>
      <c r="B40" s="14">
        <v>3</v>
      </c>
      <c r="C40" s="15" t="s">
        <v>156</v>
      </c>
      <c r="D40" s="16" t="s">
        <v>157</v>
      </c>
      <c r="E40" s="15">
        <v>3</v>
      </c>
      <c r="F40" s="15">
        <v>0</v>
      </c>
      <c r="G40" s="15">
        <v>3</v>
      </c>
      <c r="H40" s="15">
        <v>4</v>
      </c>
      <c r="I40" s="17" t="s">
        <v>151</v>
      </c>
      <c r="J40" s="18" t="s">
        <v>152</v>
      </c>
      <c r="K40" s="17">
        <v>2</v>
      </c>
      <c r="L40" s="17">
        <v>0</v>
      </c>
      <c r="M40" s="17">
        <v>2</v>
      </c>
      <c r="N40" s="17">
        <v>4</v>
      </c>
      <c r="O40" s="15" t="s">
        <v>158</v>
      </c>
      <c r="P40" s="16" t="s">
        <v>159</v>
      </c>
      <c r="Q40" s="15">
        <v>2</v>
      </c>
      <c r="R40" s="15">
        <v>0</v>
      </c>
      <c r="S40" s="15">
        <v>2</v>
      </c>
      <c r="T40" s="15">
        <v>4</v>
      </c>
      <c r="U40" s="15" t="s">
        <v>160</v>
      </c>
      <c r="V40" s="16" t="s">
        <v>159</v>
      </c>
      <c r="W40" s="15">
        <v>2</v>
      </c>
      <c r="X40" s="15">
        <v>0</v>
      </c>
      <c r="Y40" s="15">
        <v>2</v>
      </c>
      <c r="Z40" s="15">
        <v>4</v>
      </c>
      <c r="AA40" s="15" t="s">
        <v>161</v>
      </c>
      <c r="AB40" s="16" t="s">
        <v>159</v>
      </c>
      <c r="AC40" s="15">
        <v>3</v>
      </c>
      <c r="AD40" s="15">
        <v>0</v>
      </c>
      <c r="AE40" s="15">
        <v>3</v>
      </c>
      <c r="AF40" s="15">
        <v>4</v>
      </c>
    </row>
    <row r="41" spans="1:32" ht="30" customHeight="1" x14ac:dyDescent="0.3">
      <c r="A41" s="14">
        <v>3</v>
      </c>
      <c r="B41" s="14">
        <v>4</v>
      </c>
      <c r="C41" s="15" t="s">
        <v>162</v>
      </c>
      <c r="D41" s="16" t="s">
        <v>163</v>
      </c>
      <c r="E41" s="15">
        <v>2</v>
      </c>
      <c r="F41" s="15">
        <v>2</v>
      </c>
      <c r="G41" s="15">
        <v>3</v>
      </c>
      <c r="H41" s="15">
        <v>5</v>
      </c>
      <c r="I41" s="15" t="s">
        <v>164</v>
      </c>
      <c r="J41" s="16" t="s">
        <v>165</v>
      </c>
      <c r="K41" s="15">
        <v>2</v>
      </c>
      <c r="L41" s="15">
        <v>0</v>
      </c>
      <c r="M41" s="15">
        <v>2</v>
      </c>
      <c r="N41" s="15">
        <v>3</v>
      </c>
      <c r="O41" s="15" t="s">
        <v>166</v>
      </c>
      <c r="P41" s="16" t="s">
        <v>165</v>
      </c>
      <c r="Q41" s="15">
        <v>2</v>
      </c>
      <c r="R41" s="15">
        <v>0</v>
      </c>
      <c r="S41" s="15">
        <v>2</v>
      </c>
      <c r="T41" s="15">
        <v>3</v>
      </c>
      <c r="U41" s="15" t="s">
        <v>167</v>
      </c>
      <c r="V41" s="16" t="s">
        <v>165</v>
      </c>
      <c r="W41" s="15">
        <v>2</v>
      </c>
      <c r="X41" s="15">
        <v>0</v>
      </c>
      <c r="Y41" s="15">
        <v>2</v>
      </c>
      <c r="Z41" s="15">
        <v>3</v>
      </c>
      <c r="AA41" s="15" t="s">
        <v>168</v>
      </c>
      <c r="AB41" s="16" t="s">
        <v>165</v>
      </c>
      <c r="AC41" s="15">
        <v>3</v>
      </c>
      <c r="AD41" s="15">
        <v>0</v>
      </c>
      <c r="AE41" s="15">
        <v>3</v>
      </c>
      <c r="AF41" s="15">
        <v>4</v>
      </c>
    </row>
    <row r="42" spans="1:32" ht="36" customHeight="1" x14ac:dyDescent="0.3">
      <c r="A42" s="14">
        <v>3</v>
      </c>
      <c r="B42" s="14">
        <v>5</v>
      </c>
      <c r="C42" s="15" t="s">
        <v>169</v>
      </c>
      <c r="D42" s="16" t="s">
        <v>170</v>
      </c>
      <c r="E42" s="15">
        <v>3</v>
      </c>
      <c r="F42" s="15">
        <v>0</v>
      </c>
      <c r="G42" s="15">
        <v>3</v>
      </c>
      <c r="H42" s="15">
        <v>5</v>
      </c>
      <c r="I42" s="15" t="s">
        <v>171</v>
      </c>
      <c r="J42" s="16" t="s">
        <v>172</v>
      </c>
      <c r="K42" s="15">
        <v>2</v>
      </c>
      <c r="L42" s="15">
        <v>0</v>
      </c>
      <c r="M42" s="15">
        <v>2</v>
      </c>
      <c r="N42" s="15">
        <v>4</v>
      </c>
      <c r="O42" s="15" t="s">
        <v>173</v>
      </c>
      <c r="P42" s="16" t="s">
        <v>174</v>
      </c>
      <c r="Q42" s="15">
        <v>3</v>
      </c>
      <c r="R42" s="15">
        <v>0</v>
      </c>
      <c r="S42" s="15">
        <v>3</v>
      </c>
      <c r="T42" s="15">
        <v>4</v>
      </c>
      <c r="U42" s="15" t="s">
        <v>175</v>
      </c>
      <c r="V42" s="16" t="s">
        <v>174</v>
      </c>
      <c r="W42" s="15">
        <v>3</v>
      </c>
      <c r="X42" s="15">
        <v>0</v>
      </c>
      <c r="Y42" s="15">
        <v>3</v>
      </c>
      <c r="Z42" s="15">
        <v>4</v>
      </c>
      <c r="AA42" s="15" t="s">
        <v>175</v>
      </c>
      <c r="AB42" s="16" t="s">
        <v>174</v>
      </c>
      <c r="AC42" s="15">
        <v>3</v>
      </c>
      <c r="AD42" s="15">
        <v>0</v>
      </c>
      <c r="AE42" s="15">
        <v>3</v>
      </c>
      <c r="AF42" s="15">
        <v>4</v>
      </c>
    </row>
    <row r="43" spans="1:32" ht="36" customHeight="1" x14ac:dyDescent="0.3">
      <c r="A43" s="14">
        <v>3</v>
      </c>
      <c r="B43" s="14">
        <v>6</v>
      </c>
      <c r="C43" s="15" t="s">
        <v>176</v>
      </c>
      <c r="D43" s="16" t="s">
        <v>177</v>
      </c>
      <c r="E43" s="15">
        <v>3</v>
      </c>
      <c r="F43" s="15">
        <v>0</v>
      </c>
      <c r="G43" s="15">
        <v>3</v>
      </c>
      <c r="H43" s="15">
        <v>3</v>
      </c>
      <c r="I43" s="15" t="s">
        <v>178</v>
      </c>
      <c r="J43" s="16" t="s">
        <v>179</v>
      </c>
      <c r="K43" s="15">
        <v>2</v>
      </c>
      <c r="L43" s="15">
        <v>0</v>
      </c>
      <c r="M43" s="15">
        <v>2</v>
      </c>
      <c r="N43" s="15">
        <v>3</v>
      </c>
      <c r="O43" s="15" t="s">
        <v>180</v>
      </c>
      <c r="P43" s="16" t="s">
        <v>181</v>
      </c>
      <c r="Q43" s="15">
        <v>2</v>
      </c>
      <c r="R43" s="15">
        <v>0</v>
      </c>
      <c r="S43" s="15">
        <v>2</v>
      </c>
      <c r="T43" s="15">
        <v>3</v>
      </c>
      <c r="U43" s="15" t="s">
        <v>182</v>
      </c>
      <c r="V43" s="16" t="s">
        <v>181</v>
      </c>
      <c r="W43" s="15">
        <v>2</v>
      </c>
      <c r="X43" s="15">
        <v>0</v>
      </c>
      <c r="Y43" s="15">
        <v>2</v>
      </c>
      <c r="Z43" s="15">
        <v>3</v>
      </c>
      <c r="AA43" s="15" t="s">
        <v>183</v>
      </c>
      <c r="AB43" s="16" t="s">
        <v>181</v>
      </c>
      <c r="AC43" s="15">
        <v>2</v>
      </c>
      <c r="AD43" s="15">
        <v>0</v>
      </c>
      <c r="AE43" s="15">
        <v>2</v>
      </c>
      <c r="AF43" s="15">
        <v>3</v>
      </c>
    </row>
    <row r="44" spans="1:32" ht="48" customHeight="1" x14ac:dyDescent="0.3">
      <c r="A44" s="14">
        <v>3</v>
      </c>
      <c r="B44" s="14">
        <v>7</v>
      </c>
      <c r="C44" s="15" t="s">
        <v>184</v>
      </c>
      <c r="D44" s="16" t="s">
        <v>185</v>
      </c>
      <c r="E44" s="15">
        <v>3</v>
      </c>
      <c r="F44" s="15">
        <v>0</v>
      </c>
      <c r="G44" s="15">
        <v>3</v>
      </c>
      <c r="H44" s="15">
        <v>5</v>
      </c>
      <c r="I44" s="15" t="s">
        <v>186</v>
      </c>
      <c r="J44" s="16" t="s">
        <v>187</v>
      </c>
      <c r="K44" s="15">
        <v>2</v>
      </c>
      <c r="L44" s="15">
        <v>0</v>
      </c>
      <c r="M44" s="15">
        <v>2</v>
      </c>
      <c r="N44" s="15">
        <v>4</v>
      </c>
      <c r="O44" s="15" t="s">
        <v>188</v>
      </c>
      <c r="P44" s="16" t="s">
        <v>141</v>
      </c>
      <c r="Q44" s="15">
        <v>2</v>
      </c>
      <c r="R44" s="15">
        <v>0</v>
      </c>
      <c r="S44" s="15">
        <v>2</v>
      </c>
      <c r="T44" s="15">
        <v>4</v>
      </c>
      <c r="U44" s="15" t="s">
        <v>189</v>
      </c>
      <c r="V44" s="16" t="s">
        <v>141</v>
      </c>
      <c r="W44" s="15">
        <v>2</v>
      </c>
      <c r="X44" s="15">
        <v>0</v>
      </c>
      <c r="Y44" s="15">
        <v>2</v>
      </c>
      <c r="Z44" s="15">
        <v>4</v>
      </c>
      <c r="AA44" s="17" t="s">
        <v>175</v>
      </c>
      <c r="AB44" s="18" t="s">
        <v>174</v>
      </c>
      <c r="AC44" s="17">
        <v>3</v>
      </c>
      <c r="AD44" s="17">
        <v>0</v>
      </c>
      <c r="AE44" s="17">
        <v>3</v>
      </c>
      <c r="AF44" s="17">
        <v>4</v>
      </c>
    </row>
    <row r="45" spans="1:32" ht="30" customHeight="1" x14ac:dyDescent="0.3">
      <c r="A45" s="14">
        <v>3</v>
      </c>
      <c r="B45" s="14">
        <v>8</v>
      </c>
      <c r="C45" s="19" t="s">
        <v>70</v>
      </c>
      <c r="D45" s="19"/>
      <c r="E45" s="19"/>
      <c r="F45" s="19"/>
      <c r="G45" s="19"/>
      <c r="H45" s="19"/>
      <c r="I45" s="15" t="s">
        <v>190</v>
      </c>
      <c r="J45" s="16" t="s">
        <v>191</v>
      </c>
      <c r="K45" s="15">
        <v>2</v>
      </c>
      <c r="L45" s="15">
        <v>0</v>
      </c>
      <c r="M45" s="15">
        <v>2</v>
      </c>
      <c r="N45" s="15">
        <v>4</v>
      </c>
      <c r="O45" s="15" t="s">
        <v>192</v>
      </c>
      <c r="P45" s="16" t="s">
        <v>191</v>
      </c>
      <c r="Q45" s="15">
        <v>2</v>
      </c>
      <c r="R45" s="15">
        <v>0</v>
      </c>
      <c r="S45" s="15">
        <v>2</v>
      </c>
      <c r="T45" s="15">
        <v>4</v>
      </c>
      <c r="U45" s="15" t="s">
        <v>193</v>
      </c>
      <c r="V45" s="16" t="s">
        <v>191</v>
      </c>
      <c r="W45" s="15">
        <v>2</v>
      </c>
      <c r="X45" s="15">
        <v>0</v>
      </c>
      <c r="Y45" s="15">
        <v>2</v>
      </c>
      <c r="Z45" s="15">
        <v>4</v>
      </c>
      <c r="AA45" s="15" t="s">
        <v>193</v>
      </c>
      <c r="AB45" s="16" t="s">
        <v>191</v>
      </c>
      <c r="AC45" s="15">
        <v>2</v>
      </c>
      <c r="AD45" s="15">
        <v>0</v>
      </c>
      <c r="AE45" s="15">
        <v>2</v>
      </c>
      <c r="AF45" s="15">
        <v>3</v>
      </c>
    </row>
    <row r="46" spans="1:32" ht="36" customHeight="1" x14ac:dyDescent="0.3">
      <c r="A46" s="14">
        <v>3</v>
      </c>
      <c r="B46" s="14">
        <v>9</v>
      </c>
      <c r="C46" s="19" t="s">
        <v>70</v>
      </c>
      <c r="D46" s="19"/>
      <c r="E46" s="19"/>
      <c r="F46" s="19"/>
      <c r="G46" s="19"/>
      <c r="H46" s="19"/>
      <c r="I46" s="15" t="s">
        <v>194</v>
      </c>
      <c r="J46" s="16" t="s">
        <v>195</v>
      </c>
      <c r="K46" s="15">
        <v>2</v>
      </c>
      <c r="L46" s="15">
        <v>0</v>
      </c>
      <c r="M46" s="15">
        <v>2</v>
      </c>
      <c r="N46" s="15">
        <v>4</v>
      </c>
      <c r="O46" s="17" t="s">
        <v>147</v>
      </c>
      <c r="P46" s="18" t="s">
        <v>129</v>
      </c>
      <c r="Q46" s="17">
        <v>3</v>
      </c>
      <c r="R46" s="17">
        <v>0</v>
      </c>
      <c r="S46" s="17">
        <v>3</v>
      </c>
      <c r="T46" s="17">
        <v>4</v>
      </c>
      <c r="U46" s="17" t="s">
        <v>148</v>
      </c>
      <c r="V46" s="18" t="s">
        <v>129</v>
      </c>
      <c r="W46" s="17">
        <v>3</v>
      </c>
      <c r="X46" s="17">
        <v>0</v>
      </c>
      <c r="Y46" s="17">
        <v>3</v>
      </c>
      <c r="Z46" s="17">
        <v>4</v>
      </c>
      <c r="AA46" s="15" t="s">
        <v>196</v>
      </c>
      <c r="AB46" s="16" t="s">
        <v>197</v>
      </c>
      <c r="AC46" s="15">
        <v>3</v>
      </c>
      <c r="AD46" s="15">
        <v>0</v>
      </c>
      <c r="AE46" s="15">
        <v>3</v>
      </c>
      <c r="AF46" s="15">
        <v>5</v>
      </c>
    </row>
    <row r="48" spans="1:32" ht="19.5" customHeight="1" x14ac:dyDescent="0.3">
      <c r="A48" s="51" t="s">
        <v>198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3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</row>
    <row r="49" spans="1:32" ht="15" customHeight="1" x14ac:dyDescent="0.3">
      <c r="A49" s="6" t="s">
        <v>2</v>
      </c>
      <c r="B49" s="6" t="s">
        <v>3</v>
      </c>
      <c r="C49" s="5" t="s">
        <v>4</v>
      </c>
      <c r="D49" s="5"/>
      <c r="E49" s="5"/>
      <c r="F49" s="5"/>
      <c r="G49" s="5"/>
      <c r="H49" s="5"/>
      <c r="I49" s="4" t="s">
        <v>5</v>
      </c>
      <c r="J49" s="4"/>
      <c r="K49" s="4"/>
      <c r="L49" s="4"/>
      <c r="M49" s="4"/>
      <c r="N49" s="4"/>
      <c r="O49" s="3" t="s">
        <v>6</v>
      </c>
      <c r="P49" s="3"/>
      <c r="Q49" s="3"/>
      <c r="R49" s="3"/>
      <c r="S49" s="3"/>
      <c r="T49" s="3"/>
      <c r="U49" s="2" t="s">
        <v>7</v>
      </c>
      <c r="V49" s="2"/>
      <c r="W49" s="2"/>
      <c r="X49" s="2"/>
      <c r="Y49" s="2"/>
      <c r="Z49" s="2"/>
      <c r="AA49" s="1" t="s">
        <v>8</v>
      </c>
      <c r="AB49" s="1"/>
      <c r="AC49" s="1"/>
      <c r="AD49" s="1"/>
      <c r="AE49" s="1"/>
      <c r="AF49" s="1"/>
    </row>
    <row r="50" spans="1:32" x14ac:dyDescent="0.3">
      <c r="A50" s="6"/>
      <c r="B50" s="6"/>
      <c r="C50" s="9" t="s">
        <v>9</v>
      </c>
      <c r="D50" s="9" t="s">
        <v>10</v>
      </c>
      <c r="E50" s="9" t="s">
        <v>11</v>
      </c>
      <c r="F50" s="9" t="s">
        <v>12</v>
      </c>
      <c r="G50" s="9" t="s">
        <v>13</v>
      </c>
      <c r="H50" s="9" t="s">
        <v>14</v>
      </c>
      <c r="I50" s="10" t="s">
        <v>9</v>
      </c>
      <c r="J50" s="10" t="s">
        <v>10</v>
      </c>
      <c r="K50" s="10" t="s">
        <v>11</v>
      </c>
      <c r="L50" s="10" t="s">
        <v>12</v>
      </c>
      <c r="M50" s="10" t="s">
        <v>13</v>
      </c>
      <c r="N50" s="10" t="s">
        <v>14</v>
      </c>
      <c r="O50" s="11" t="s">
        <v>9</v>
      </c>
      <c r="P50" s="11" t="s">
        <v>10</v>
      </c>
      <c r="Q50" s="11" t="s">
        <v>11</v>
      </c>
      <c r="R50" s="11" t="s">
        <v>12</v>
      </c>
      <c r="S50" s="11" t="s">
        <v>13</v>
      </c>
      <c r="T50" s="11" t="s">
        <v>14</v>
      </c>
      <c r="U50" s="12" t="s">
        <v>9</v>
      </c>
      <c r="V50" s="12" t="s">
        <v>10</v>
      </c>
      <c r="W50" s="12" t="s">
        <v>11</v>
      </c>
      <c r="X50" s="12" t="s">
        <v>12</v>
      </c>
      <c r="Y50" s="12" t="s">
        <v>13</v>
      </c>
      <c r="Z50" s="12" t="s">
        <v>14</v>
      </c>
      <c r="AA50" s="13" t="s">
        <v>9</v>
      </c>
      <c r="AB50" s="13" t="s">
        <v>10</v>
      </c>
      <c r="AC50" s="13" t="s">
        <v>11</v>
      </c>
      <c r="AD50" s="13" t="s">
        <v>12</v>
      </c>
      <c r="AE50" s="13" t="s">
        <v>13</v>
      </c>
      <c r="AF50" s="13" t="s">
        <v>14</v>
      </c>
    </row>
    <row r="51" spans="1:32" ht="30" customHeight="1" x14ac:dyDescent="0.3">
      <c r="A51" s="14">
        <v>4</v>
      </c>
      <c r="B51" s="14">
        <v>1</v>
      </c>
      <c r="C51" s="15" t="s">
        <v>199</v>
      </c>
      <c r="D51" s="16" t="s">
        <v>200</v>
      </c>
      <c r="E51" s="15">
        <v>3</v>
      </c>
      <c r="F51" s="15">
        <v>0</v>
      </c>
      <c r="G51" s="15">
        <v>3</v>
      </c>
      <c r="H51" s="15">
        <v>5</v>
      </c>
      <c r="I51" s="15" t="s">
        <v>201</v>
      </c>
      <c r="J51" s="16" t="s">
        <v>200</v>
      </c>
      <c r="K51" s="15">
        <v>1</v>
      </c>
      <c r="L51" s="15">
        <v>2</v>
      </c>
      <c r="M51" s="15">
        <v>2</v>
      </c>
      <c r="N51" s="15">
        <v>3</v>
      </c>
      <c r="O51" s="15" t="s">
        <v>202</v>
      </c>
      <c r="P51" s="16" t="s">
        <v>203</v>
      </c>
      <c r="Q51" s="15">
        <v>1</v>
      </c>
      <c r="R51" s="15">
        <v>2</v>
      </c>
      <c r="S51" s="15">
        <v>2</v>
      </c>
      <c r="T51" s="15">
        <v>3</v>
      </c>
      <c r="U51" s="15" t="s">
        <v>204</v>
      </c>
      <c r="V51" s="16" t="s">
        <v>203</v>
      </c>
      <c r="W51" s="15">
        <v>1</v>
      </c>
      <c r="X51" s="15">
        <v>2</v>
      </c>
      <c r="Y51" s="15">
        <v>2</v>
      </c>
      <c r="Z51" s="15">
        <v>3</v>
      </c>
      <c r="AA51" s="15" t="s">
        <v>204</v>
      </c>
      <c r="AB51" s="16" t="s">
        <v>203</v>
      </c>
      <c r="AC51" s="15">
        <v>1</v>
      </c>
      <c r="AD51" s="15">
        <v>2</v>
      </c>
      <c r="AE51" s="15">
        <v>2</v>
      </c>
      <c r="AF51" s="15">
        <v>3</v>
      </c>
    </row>
    <row r="52" spans="1:32" ht="36" customHeight="1" x14ac:dyDescent="0.3">
      <c r="A52" s="14">
        <v>4</v>
      </c>
      <c r="B52" s="14">
        <v>2</v>
      </c>
      <c r="C52" s="15" t="s">
        <v>205</v>
      </c>
      <c r="D52" s="16" t="s">
        <v>191</v>
      </c>
      <c r="E52" s="15">
        <v>3</v>
      </c>
      <c r="F52" s="15">
        <v>0</v>
      </c>
      <c r="G52" s="15">
        <v>3</v>
      </c>
      <c r="H52" s="15">
        <v>5</v>
      </c>
      <c r="I52" s="15" t="s">
        <v>206</v>
      </c>
      <c r="J52" s="16" t="s">
        <v>197</v>
      </c>
      <c r="K52" s="15">
        <v>2</v>
      </c>
      <c r="L52" s="15">
        <v>0</v>
      </c>
      <c r="M52" s="15">
        <v>2</v>
      </c>
      <c r="N52" s="15">
        <v>2</v>
      </c>
      <c r="O52" s="15" t="s">
        <v>207</v>
      </c>
      <c r="P52" s="16" t="s">
        <v>197</v>
      </c>
      <c r="Q52" s="15">
        <v>3</v>
      </c>
      <c r="R52" s="15">
        <v>0</v>
      </c>
      <c r="S52" s="15">
        <v>3</v>
      </c>
      <c r="T52" s="15">
        <v>5</v>
      </c>
      <c r="U52" s="15" t="s">
        <v>208</v>
      </c>
      <c r="V52" s="16" t="s">
        <v>197</v>
      </c>
      <c r="W52" s="15">
        <v>3</v>
      </c>
      <c r="X52" s="15">
        <v>0</v>
      </c>
      <c r="Y52" s="15">
        <v>3</v>
      </c>
      <c r="Z52" s="15">
        <v>5</v>
      </c>
      <c r="AA52" s="15" t="s">
        <v>208</v>
      </c>
      <c r="AB52" s="16" t="s">
        <v>209</v>
      </c>
      <c r="AC52" s="15">
        <v>3</v>
      </c>
      <c r="AD52" s="15">
        <v>0</v>
      </c>
      <c r="AE52" s="15">
        <v>3</v>
      </c>
      <c r="AF52" s="15">
        <v>5</v>
      </c>
    </row>
    <row r="53" spans="1:32" ht="30" customHeight="1" x14ac:dyDescent="0.3">
      <c r="A53" s="14">
        <v>4</v>
      </c>
      <c r="B53" s="14">
        <v>3</v>
      </c>
      <c r="C53" s="15" t="s">
        <v>210</v>
      </c>
      <c r="D53" s="16" t="s">
        <v>195</v>
      </c>
      <c r="E53" s="15">
        <v>3</v>
      </c>
      <c r="F53" s="15">
        <v>0</v>
      </c>
      <c r="G53" s="15">
        <v>3</v>
      </c>
      <c r="H53" s="15">
        <v>5</v>
      </c>
      <c r="I53" s="15" t="s">
        <v>211</v>
      </c>
      <c r="J53" s="16" t="s">
        <v>212</v>
      </c>
      <c r="K53" s="15">
        <v>2</v>
      </c>
      <c r="L53" s="15">
        <v>0</v>
      </c>
      <c r="M53" s="15">
        <v>2</v>
      </c>
      <c r="N53" s="15">
        <v>4</v>
      </c>
      <c r="O53" s="15" t="s">
        <v>213</v>
      </c>
      <c r="P53" s="16" t="s">
        <v>195</v>
      </c>
      <c r="Q53" s="15">
        <v>3</v>
      </c>
      <c r="R53" s="15">
        <v>0</v>
      </c>
      <c r="S53" s="15">
        <v>3</v>
      </c>
      <c r="T53" s="15">
        <v>4</v>
      </c>
      <c r="U53" s="15" t="s">
        <v>214</v>
      </c>
      <c r="V53" s="16" t="s">
        <v>195</v>
      </c>
      <c r="W53" s="15">
        <v>3</v>
      </c>
      <c r="X53" s="15">
        <v>0</v>
      </c>
      <c r="Y53" s="15">
        <v>3</v>
      </c>
      <c r="Z53" s="15">
        <v>4</v>
      </c>
      <c r="AA53" s="15" t="s">
        <v>214</v>
      </c>
      <c r="AB53" s="16" t="s">
        <v>195</v>
      </c>
      <c r="AC53" s="15">
        <v>3</v>
      </c>
      <c r="AD53" s="15">
        <v>0</v>
      </c>
      <c r="AE53" s="15">
        <v>3</v>
      </c>
      <c r="AF53" s="15">
        <v>4</v>
      </c>
    </row>
    <row r="54" spans="1:32" ht="30" customHeight="1" x14ac:dyDescent="0.3">
      <c r="A54" s="14">
        <v>4</v>
      </c>
      <c r="B54" s="14">
        <v>4</v>
      </c>
      <c r="C54" s="15" t="s">
        <v>215</v>
      </c>
      <c r="D54" s="16" t="s">
        <v>181</v>
      </c>
      <c r="E54" s="15">
        <v>2</v>
      </c>
      <c r="F54" s="15">
        <v>2</v>
      </c>
      <c r="G54" s="15">
        <v>3</v>
      </c>
      <c r="H54" s="15">
        <v>5</v>
      </c>
      <c r="I54" s="15" t="s">
        <v>216</v>
      </c>
      <c r="J54" s="16" t="s">
        <v>217</v>
      </c>
      <c r="K54" s="15">
        <v>1</v>
      </c>
      <c r="L54" s="15">
        <v>2</v>
      </c>
      <c r="M54" s="15">
        <v>2</v>
      </c>
      <c r="N54" s="15">
        <v>3</v>
      </c>
      <c r="O54" s="15" t="s">
        <v>218</v>
      </c>
      <c r="P54" s="16" t="s">
        <v>219</v>
      </c>
      <c r="Q54" s="15">
        <v>1</v>
      </c>
      <c r="R54" s="15">
        <v>2</v>
      </c>
      <c r="S54" s="15">
        <v>2</v>
      </c>
      <c r="T54" s="15">
        <v>3</v>
      </c>
      <c r="U54" s="15" t="s">
        <v>220</v>
      </c>
      <c r="V54" s="16" t="s">
        <v>219</v>
      </c>
      <c r="W54" s="15">
        <v>1</v>
      </c>
      <c r="X54" s="15">
        <v>2</v>
      </c>
      <c r="Y54" s="15">
        <v>2</v>
      </c>
      <c r="Z54" s="15">
        <v>3</v>
      </c>
      <c r="AA54" s="15" t="s">
        <v>221</v>
      </c>
      <c r="AB54" s="16" t="s">
        <v>219</v>
      </c>
      <c r="AC54" s="15">
        <v>1</v>
      </c>
      <c r="AD54" s="15">
        <v>2</v>
      </c>
      <c r="AE54" s="15">
        <v>2</v>
      </c>
      <c r="AF54" s="15">
        <v>3</v>
      </c>
    </row>
    <row r="55" spans="1:32" ht="30" customHeight="1" x14ac:dyDescent="0.3">
      <c r="A55" s="14">
        <v>4</v>
      </c>
      <c r="B55" s="14">
        <v>5</v>
      </c>
      <c r="C55" s="15" t="s">
        <v>222</v>
      </c>
      <c r="D55" s="16" t="s">
        <v>223</v>
      </c>
      <c r="E55" s="15">
        <v>3</v>
      </c>
      <c r="F55" s="15">
        <v>0</v>
      </c>
      <c r="G55" s="15">
        <v>3</v>
      </c>
      <c r="H55" s="15">
        <v>3</v>
      </c>
      <c r="I55" s="15" t="s">
        <v>224</v>
      </c>
      <c r="J55" s="16" t="s">
        <v>79</v>
      </c>
      <c r="K55" s="15">
        <v>2</v>
      </c>
      <c r="L55" s="15">
        <v>0</v>
      </c>
      <c r="M55" s="15">
        <v>2</v>
      </c>
      <c r="N55" s="15">
        <v>3</v>
      </c>
      <c r="O55" s="15" t="s">
        <v>225</v>
      </c>
      <c r="P55" s="16" t="s">
        <v>79</v>
      </c>
      <c r="Q55" s="15">
        <v>2</v>
      </c>
      <c r="R55" s="15">
        <v>0</v>
      </c>
      <c r="S55" s="15">
        <v>2</v>
      </c>
      <c r="T55" s="15">
        <v>4</v>
      </c>
      <c r="U55" s="15" t="s">
        <v>226</v>
      </c>
      <c r="V55" s="16" t="s">
        <v>79</v>
      </c>
      <c r="W55" s="15">
        <v>2</v>
      </c>
      <c r="X55" s="15">
        <v>0</v>
      </c>
      <c r="Y55" s="15">
        <v>2</v>
      </c>
      <c r="Z55" s="15">
        <v>4</v>
      </c>
      <c r="AA55" s="15" t="s">
        <v>227</v>
      </c>
      <c r="AB55" s="16" t="s">
        <v>228</v>
      </c>
      <c r="AC55" s="15">
        <v>2</v>
      </c>
      <c r="AD55" s="15">
        <v>0</v>
      </c>
      <c r="AE55" s="15">
        <v>2</v>
      </c>
      <c r="AF55" s="15">
        <v>3</v>
      </c>
    </row>
    <row r="56" spans="1:32" ht="30" customHeight="1" x14ac:dyDescent="0.3">
      <c r="A56" s="14">
        <v>4</v>
      </c>
      <c r="B56" s="14">
        <v>6</v>
      </c>
      <c r="C56" s="15" t="s">
        <v>229</v>
      </c>
      <c r="D56" s="16" t="s">
        <v>165</v>
      </c>
      <c r="E56" s="15">
        <v>3</v>
      </c>
      <c r="F56" s="15">
        <v>0</v>
      </c>
      <c r="G56" s="15">
        <v>3</v>
      </c>
      <c r="H56" s="15">
        <v>4</v>
      </c>
      <c r="I56" s="15" t="s">
        <v>230</v>
      </c>
      <c r="J56" s="16" t="s">
        <v>231</v>
      </c>
      <c r="K56" s="15">
        <v>2</v>
      </c>
      <c r="L56" s="15">
        <v>0</v>
      </c>
      <c r="M56" s="15">
        <v>2</v>
      </c>
      <c r="N56" s="15">
        <v>4</v>
      </c>
      <c r="O56" s="17" t="s">
        <v>225</v>
      </c>
      <c r="P56" s="18" t="s">
        <v>79</v>
      </c>
      <c r="Q56" s="17">
        <v>2</v>
      </c>
      <c r="R56" s="17">
        <v>0</v>
      </c>
      <c r="S56" s="17">
        <v>2</v>
      </c>
      <c r="T56" s="17">
        <v>4</v>
      </c>
      <c r="U56" s="17" t="s">
        <v>226</v>
      </c>
      <c r="V56" s="18" t="s">
        <v>79</v>
      </c>
      <c r="W56" s="17">
        <v>2</v>
      </c>
      <c r="X56" s="17">
        <v>0</v>
      </c>
      <c r="Y56" s="17">
        <v>2</v>
      </c>
      <c r="Z56" s="17">
        <v>4</v>
      </c>
      <c r="AA56" s="15" t="s">
        <v>232</v>
      </c>
      <c r="AB56" s="16" t="s">
        <v>114</v>
      </c>
      <c r="AC56" s="15">
        <v>2</v>
      </c>
      <c r="AD56" s="15">
        <v>0</v>
      </c>
      <c r="AE56" s="15">
        <v>2</v>
      </c>
      <c r="AF56" s="15">
        <v>4</v>
      </c>
    </row>
    <row r="57" spans="1:32" ht="36" customHeight="1" x14ac:dyDescent="0.3">
      <c r="A57" s="14">
        <v>4</v>
      </c>
      <c r="B57" s="14">
        <v>7</v>
      </c>
      <c r="C57" s="15" t="s">
        <v>233</v>
      </c>
      <c r="D57" s="16" t="s">
        <v>234</v>
      </c>
      <c r="E57" s="15">
        <v>2</v>
      </c>
      <c r="F57" s="15">
        <v>0</v>
      </c>
      <c r="G57" s="15">
        <v>2</v>
      </c>
      <c r="H57" s="15">
        <v>3</v>
      </c>
      <c r="I57" s="15" t="s">
        <v>235</v>
      </c>
      <c r="J57" s="16" t="s">
        <v>236</v>
      </c>
      <c r="K57" s="15">
        <v>2</v>
      </c>
      <c r="L57" s="15">
        <v>0</v>
      </c>
      <c r="M57" s="15">
        <v>2</v>
      </c>
      <c r="N57" s="15">
        <v>3</v>
      </c>
      <c r="O57" s="15" t="s">
        <v>237</v>
      </c>
      <c r="P57" s="16" t="s">
        <v>108</v>
      </c>
      <c r="Q57" s="15">
        <v>2</v>
      </c>
      <c r="R57" s="15">
        <v>0</v>
      </c>
      <c r="S57" s="15">
        <v>2</v>
      </c>
      <c r="T57" s="15">
        <v>3</v>
      </c>
      <c r="U57" s="15" t="s">
        <v>238</v>
      </c>
      <c r="V57" s="16" t="s">
        <v>108</v>
      </c>
      <c r="W57" s="15">
        <v>2</v>
      </c>
      <c r="X57" s="15">
        <v>0</v>
      </c>
      <c r="Y57" s="15">
        <v>2</v>
      </c>
      <c r="Z57" s="15">
        <v>3</v>
      </c>
      <c r="AA57" s="17" t="s">
        <v>227</v>
      </c>
      <c r="AB57" s="18" t="s">
        <v>228</v>
      </c>
      <c r="AC57" s="17">
        <v>2</v>
      </c>
      <c r="AD57" s="17">
        <v>0</v>
      </c>
      <c r="AE57" s="17">
        <v>2</v>
      </c>
      <c r="AF57" s="17">
        <v>3</v>
      </c>
    </row>
    <row r="58" spans="1:32" ht="30" customHeight="1" x14ac:dyDescent="0.3">
      <c r="A58" s="14">
        <v>4</v>
      </c>
      <c r="B58" s="14">
        <v>8</v>
      </c>
      <c r="C58" s="19" t="s">
        <v>70</v>
      </c>
      <c r="D58" s="19"/>
      <c r="E58" s="19"/>
      <c r="F58" s="19"/>
      <c r="G58" s="19"/>
      <c r="H58" s="19"/>
      <c r="I58" s="15" t="s">
        <v>239</v>
      </c>
      <c r="J58" s="16" t="s">
        <v>240</v>
      </c>
      <c r="K58" s="15">
        <v>2</v>
      </c>
      <c r="L58" s="15">
        <v>0</v>
      </c>
      <c r="M58" s="15">
        <v>2</v>
      </c>
      <c r="N58" s="15">
        <v>2</v>
      </c>
      <c r="O58" s="15" t="s">
        <v>241</v>
      </c>
      <c r="P58" s="16" t="s">
        <v>240</v>
      </c>
      <c r="Q58" s="15">
        <v>3</v>
      </c>
      <c r="R58" s="15">
        <v>0</v>
      </c>
      <c r="S58" s="15">
        <v>3</v>
      </c>
      <c r="T58" s="15">
        <v>4</v>
      </c>
      <c r="U58" s="15" t="s">
        <v>242</v>
      </c>
      <c r="V58" s="16" t="s">
        <v>240</v>
      </c>
      <c r="W58" s="15">
        <v>3</v>
      </c>
      <c r="X58" s="15">
        <v>0</v>
      </c>
      <c r="Y58" s="15">
        <v>3</v>
      </c>
      <c r="Z58" s="15">
        <v>4</v>
      </c>
      <c r="AA58" s="15" t="s">
        <v>242</v>
      </c>
      <c r="AB58" s="16" t="s">
        <v>240</v>
      </c>
      <c r="AC58" s="15">
        <v>3</v>
      </c>
      <c r="AD58" s="15">
        <v>0</v>
      </c>
      <c r="AE58" s="15">
        <v>3</v>
      </c>
      <c r="AF58" s="15">
        <v>4</v>
      </c>
    </row>
    <row r="59" spans="1:32" ht="30" customHeight="1" x14ac:dyDescent="0.3">
      <c r="A59" s="14">
        <v>4</v>
      </c>
      <c r="B59" s="14">
        <v>9</v>
      </c>
      <c r="C59" s="19" t="s">
        <v>70</v>
      </c>
      <c r="D59" s="19"/>
      <c r="E59" s="19"/>
      <c r="F59" s="19"/>
      <c r="G59" s="19"/>
      <c r="H59" s="19"/>
      <c r="I59" s="15" t="s">
        <v>243</v>
      </c>
      <c r="J59" s="16" t="s">
        <v>244</v>
      </c>
      <c r="K59" s="15">
        <v>2</v>
      </c>
      <c r="L59" s="15">
        <v>0</v>
      </c>
      <c r="M59" s="15">
        <v>2</v>
      </c>
      <c r="N59" s="15">
        <v>3</v>
      </c>
      <c r="O59" s="17" t="s">
        <v>218</v>
      </c>
      <c r="P59" s="18" t="s">
        <v>219</v>
      </c>
      <c r="Q59" s="17">
        <v>1</v>
      </c>
      <c r="R59" s="17">
        <v>2</v>
      </c>
      <c r="S59" s="17">
        <v>2</v>
      </c>
      <c r="T59" s="17">
        <v>3</v>
      </c>
      <c r="U59" s="17" t="s">
        <v>220</v>
      </c>
      <c r="V59" s="18" t="s">
        <v>219</v>
      </c>
      <c r="W59" s="17">
        <v>1</v>
      </c>
      <c r="X59" s="17">
        <v>2</v>
      </c>
      <c r="Y59" s="17">
        <v>2</v>
      </c>
      <c r="Z59" s="17">
        <v>3</v>
      </c>
      <c r="AA59" s="17" t="s">
        <v>221</v>
      </c>
      <c r="AB59" s="18" t="s">
        <v>219</v>
      </c>
      <c r="AC59" s="17">
        <v>1</v>
      </c>
      <c r="AD59" s="17">
        <v>2</v>
      </c>
      <c r="AE59" s="17">
        <v>2</v>
      </c>
      <c r="AF59" s="17">
        <v>3</v>
      </c>
    </row>
    <row r="60" spans="1:32" ht="30" customHeight="1" x14ac:dyDescent="0.3">
      <c r="A60" s="14">
        <v>4</v>
      </c>
      <c r="B60" s="14">
        <v>10</v>
      </c>
      <c r="C60" s="19" t="s">
        <v>70</v>
      </c>
      <c r="D60" s="19"/>
      <c r="E60" s="19"/>
      <c r="F60" s="19"/>
      <c r="G60" s="19"/>
      <c r="H60" s="19"/>
      <c r="I60" s="15" t="s">
        <v>245</v>
      </c>
      <c r="J60" s="16" t="s">
        <v>108</v>
      </c>
      <c r="K60" s="15">
        <v>2</v>
      </c>
      <c r="L60" s="15">
        <v>0</v>
      </c>
      <c r="M60" s="15">
        <v>2</v>
      </c>
      <c r="N60" s="15">
        <v>3</v>
      </c>
      <c r="O60" s="17" t="s">
        <v>237</v>
      </c>
      <c r="P60" s="18" t="s">
        <v>108</v>
      </c>
      <c r="Q60" s="17">
        <v>2</v>
      </c>
      <c r="R60" s="17">
        <v>0</v>
      </c>
      <c r="S60" s="17">
        <v>2</v>
      </c>
      <c r="T60" s="17">
        <v>3</v>
      </c>
      <c r="U60" s="17" t="s">
        <v>238</v>
      </c>
      <c r="V60" s="18" t="s">
        <v>108</v>
      </c>
      <c r="W60" s="17">
        <v>2</v>
      </c>
      <c r="X60" s="17">
        <v>0</v>
      </c>
      <c r="Y60" s="17">
        <v>2</v>
      </c>
      <c r="Z60" s="17">
        <v>3</v>
      </c>
      <c r="AA60" s="17" t="s">
        <v>232</v>
      </c>
      <c r="AB60" s="18" t="s">
        <v>114</v>
      </c>
      <c r="AC60" s="17">
        <v>2</v>
      </c>
      <c r="AD60" s="17">
        <v>0</v>
      </c>
      <c r="AE60" s="17">
        <v>2</v>
      </c>
      <c r="AF60" s="17">
        <v>4</v>
      </c>
    </row>
    <row r="61" spans="1:32" ht="30" customHeight="1" x14ac:dyDescent="0.3">
      <c r="A61" s="14">
        <v>4</v>
      </c>
      <c r="B61" s="14">
        <v>11</v>
      </c>
      <c r="C61" s="19" t="s">
        <v>70</v>
      </c>
      <c r="D61" s="19"/>
      <c r="E61" s="19"/>
      <c r="F61" s="19"/>
      <c r="G61" s="19"/>
      <c r="H61" s="19"/>
      <c r="I61" s="19" t="s">
        <v>70</v>
      </c>
      <c r="J61" s="19"/>
      <c r="K61" s="19"/>
      <c r="L61" s="19"/>
      <c r="M61" s="19"/>
      <c r="N61" s="19"/>
      <c r="O61" s="15" t="s">
        <v>246</v>
      </c>
      <c r="P61" s="16" t="s">
        <v>144</v>
      </c>
      <c r="Q61" s="15">
        <v>3</v>
      </c>
      <c r="R61" s="15">
        <v>0</v>
      </c>
      <c r="S61" s="15">
        <v>3</v>
      </c>
      <c r="T61" s="15">
        <v>4</v>
      </c>
      <c r="U61" s="15" t="s">
        <v>247</v>
      </c>
      <c r="V61" s="16" t="s">
        <v>144</v>
      </c>
      <c r="W61" s="15">
        <v>3</v>
      </c>
      <c r="X61" s="15">
        <v>0</v>
      </c>
      <c r="Y61" s="15">
        <v>3</v>
      </c>
      <c r="Z61" s="15">
        <v>4</v>
      </c>
      <c r="AA61" s="15" t="s">
        <v>247</v>
      </c>
      <c r="AB61" s="16" t="s">
        <v>144</v>
      </c>
      <c r="AC61" s="15">
        <v>3</v>
      </c>
      <c r="AD61" s="15">
        <v>0</v>
      </c>
      <c r="AE61" s="15">
        <v>3</v>
      </c>
      <c r="AF61" s="15">
        <v>4</v>
      </c>
    </row>
    <row r="63" spans="1:32" ht="19.5" customHeight="1" x14ac:dyDescent="0.3">
      <c r="A63" s="51" t="s">
        <v>248</v>
      </c>
      <c r="B63" s="52"/>
      <c r="C63" s="52"/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3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  <c r="AC63" s="8"/>
      <c r="AD63" s="8"/>
      <c r="AE63" s="8"/>
      <c r="AF63" s="8"/>
    </row>
    <row r="64" spans="1:32" ht="15" customHeight="1" x14ac:dyDescent="0.3">
      <c r="A64" s="6" t="s">
        <v>2</v>
      </c>
      <c r="B64" s="6" t="s">
        <v>3</v>
      </c>
      <c r="C64" s="5" t="s">
        <v>4</v>
      </c>
      <c r="D64" s="5"/>
      <c r="E64" s="5"/>
      <c r="F64" s="5"/>
      <c r="G64" s="5"/>
      <c r="H64" s="5"/>
      <c r="I64" s="4" t="s">
        <v>5</v>
      </c>
      <c r="J64" s="4"/>
      <c r="K64" s="4"/>
      <c r="L64" s="4"/>
      <c r="M64" s="4"/>
      <c r="N64" s="4"/>
      <c r="O64" s="3" t="s">
        <v>6</v>
      </c>
      <c r="P64" s="3"/>
      <c r="Q64" s="3"/>
      <c r="R64" s="3"/>
      <c r="S64" s="3"/>
      <c r="T64" s="3"/>
      <c r="U64" s="2" t="s">
        <v>7</v>
      </c>
      <c r="V64" s="2"/>
      <c r="W64" s="2"/>
      <c r="X64" s="2"/>
      <c r="Y64" s="2"/>
      <c r="Z64" s="2"/>
      <c r="AA64" s="1" t="s">
        <v>8</v>
      </c>
      <c r="AB64" s="1"/>
      <c r="AC64" s="1"/>
      <c r="AD64" s="1"/>
      <c r="AE64" s="1"/>
      <c r="AF64" s="1"/>
    </row>
    <row r="65" spans="1:32" x14ac:dyDescent="0.3">
      <c r="A65" s="6"/>
      <c r="B65" s="6"/>
      <c r="C65" s="9" t="s">
        <v>9</v>
      </c>
      <c r="D65" s="9" t="s">
        <v>10</v>
      </c>
      <c r="E65" s="9" t="s">
        <v>11</v>
      </c>
      <c r="F65" s="9" t="s">
        <v>12</v>
      </c>
      <c r="G65" s="9" t="s">
        <v>13</v>
      </c>
      <c r="H65" s="9" t="s">
        <v>14</v>
      </c>
      <c r="I65" s="10" t="s">
        <v>9</v>
      </c>
      <c r="J65" s="10" t="s">
        <v>10</v>
      </c>
      <c r="K65" s="10" t="s">
        <v>11</v>
      </c>
      <c r="L65" s="10" t="s">
        <v>12</v>
      </c>
      <c r="M65" s="10" t="s">
        <v>13</v>
      </c>
      <c r="N65" s="10" t="s">
        <v>14</v>
      </c>
      <c r="O65" s="11" t="s">
        <v>9</v>
      </c>
      <c r="P65" s="11" t="s">
        <v>10</v>
      </c>
      <c r="Q65" s="11" t="s">
        <v>11</v>
      </c>
      <c r="R65" s="11" t="s">
        <v>12</v>
      </c>
      <c r="S65" s="11" t="s">
        <v>13</v>
      </c>
      <c r="T65" s="11" t="s">
        <v>14</v>
      </c>
      <c r="U65" s="12" t="s">
        <v>9</v>
      </c>
      <c r="V65" s="12" t="s">
        <v>10</v>
      </c>
      <c r="W65" s="12" t="s">
        <v>11</v>
      </c>
      <c r="X65" s="12" t="s">
        <v>12</v>
      </c>
      <c r="Y65" s="12" t="s">
        <v>13</v>
      </c>
      <c r="Z65" s="12" t="s">
        <v>14</v>
      </c>
      <c r="AA65" s="13" t="s">
        <v>9</v>
      </c>
      <c r="AB65" s="13" t="s">
        <v>10</v>
      </c>
      <c r="AC65" s="13" t="s">
        <v>11</v>
      </c>
      <c r="AD65" s="13" t="s">
        <v>12</v>
      </c>
      <c r="AE65" s="13" t="s">
        <v>13</v>
      </c>
      <c r="AF65" s="13" t="s">
        <v>14</v>
      </c>
    </row>
    <row r="66" spans="1:32" ht="30" customHeight="1" x14ac:dyDescent="0.3">
      <c r="A66" s="14">
        <v>5</v>
      </c>
      <c r="B66" s="14">
        <v>1</v>
      </c>
      <c r="C66" s="15" t="s">
        <v>249</v>
      </c>
      <c r="D66" s="16" t="s">
        <v>250</v>
      </c>
      <c r="E66" s="15">
        <v>3</v>
      </c>
      <c r="F66" s="15">
        <v>0</v>
      </c>
      <c r="G66" s="15">
        <v>3</v>
      </c>
      <c r="H66" s="15">
        <v>5</v>
      </c>
      <c r="I66" s="15" t="s">
        <v>251</v>
      </c>
      <c r="J66" s="16" t="s">
        <v>250</v>
      </c>
      <c r="K66" s="15">
        <v>2</v>
      </c>
      <c r="L66" s="15">
        <v>0</v>
      </c>
      <c r="M66" s="15">
        <v>2</v>
      </c>
      <c r="N66" s="15">
        <v>3</v>
      </c>
      <c r="O66" s="15" t="s">
        <v>252</v>
      </c>
      <c r="P66" s="16" t="s">
        <v>250</v>
      </c>
      <c r="Q66" s="15">
        <v>3</v>
      </c>
      <c r="R66" s="15">
        <v>0</v>
      </c>
      <c r="S66" s="15">
        <v>3</v>
      </c>
      <c r="T66" s="15">
        <v>4</v>
      </c>
      <c r="U66" s="15" t="s">
        <v>253</v>
      </c>
      <c r="V66" s="16" t="s">
        <v>250</v>
      </c>
      <c r="W66" s="15">
        <v>3</v>
      </c>
      <c r="X66" s="15">
        <v>0</v>
      </c>
      <c r="Y66" s="15">
        <v>3</v>
      </c>
      <c r="Z66" s="15">
        <v>4</v>
      </c>
      <c r="AA66" s="15" t="s">
        <v>253</v>
      </c>
      <c r="AB66" s="16" t="s">
        <v>250</v>
      </c>
      <c r="AC66" s="15">
        <v>3</v>
      </c>
      <c r="AD66" s="15">
        <v>0</v>
      </c>
      <c r="AE66" s="15">
        <v>3</v>
      </c>
      <c r="AF66" s="15">
        <v>5</v>
      </c>
    </row>
    <row r="67" spans="1:32" ht="36" customHeight="1" x14ac:dyDescent="0.3">
      <c r="A67" s="14">
        <v>5</v>
      </c>
      <c r="B67" s="14">
        <v>2</v>
      </c>
      <c r="C67" s="15" t="s">
        <v>254</v>
      </c>
      <c r="D67" s="16" t="s">
        <v>197</v>
      </c>
      <c r="E67" s="15">
        <v>3</v>
      </c>
      <c r="F67" s="15">
        <v>0</v>
      </c>
      <c r="G67" s="15">
        <v>3</v>
      </c>
      <c r="H67" s="15">
        <v>5</v>
      </c>
      <c r="I67" s="15" t="s">
        <v>255</v>
      </c>
      <c r="J67" s="16" t="s">
        <v>209</v>
      </c>
      <c r="K67" s="15">
        <v>2</v>
      </c>
      <c r="L67" s="15">
        <v>0</v>
      </c>
      <c r="M67" s="15">
        <v>2</v>
      </c>
      <c r="N67" s="15">
        <v>2</v>
      </c>
      <c r="O67" s="15" t="s">
        <v>256</v>
      </c>
      <c r="P67" s="16" t="s">
        <v>209</v>
      </c>
      <c r="Q67" s="15">
        <v>3</v>
      </c>
      <c r="R67" s="15">
        <v>0</v>
      </c>
      <c r="S67" s="15">
        <v>3</v>
      </c>
      <c r="T67" s="15">
        <v>5</v>
      </c>
      <c r="U67" s="15" t="s">
        <v>257</v>
      </c>
      <c r="V67" s="16" t="s">
        <v>209</v>
      </c>
      <c r="W67" s="15">
        <v>3</v>
      </c>
      <c r="X67" s="15">
        <v>0</v>
      </c>
      <c r="Y67" s="15">
        <v>3</v>
      </c>
      <c r="Z67" s="15">
        <v>5</v>
      </c>
      <c r="AA67" s="17" t="s">
        <v>253</v>
      </c>
      <c r="AB67" s="18" t="s">
        <v>250</v>
      </c>
      <c r="AC67" s="17">
        <v>3</v>
      </c>
      <c r="AD67" s="17">
        <v>0</v>
      </c>
      <c r="AE67" s="17">
        <v>3</v>
      </c>
      <c r="AF67" s="17">
        <v>5</v>
      </c>
    </row>
    <row r="68" spans="1:32" ht="30" customHeight="1" x14ac:dyDescent="0.3">
      <c r="A68" s="14">
        <v>5</v>
      </c>
      <c r="B68" s="14">
        <v>3</v>
      </c>
      <c r="C68" s="15" t="s">
        <v>258</v>
      </c>
      <c r="D68" s="16" t="s">
        <v>259</v>
      </c>
      <c r="E68" s="15">
        <v>3</v>
      </c>
      <c r="F68" s="15">
        <v>0</v>
      </c>
      <c r="G68" s="15">
        <v>3</v>
      </c>
      <c r="H68" s="15">
        <v>5</v>
      </c>
      <c r="I68" s="15" t="s">
        <v>260</v>
      </c>
      <c r="J68" s="16" t="s">
        <v>261</v>
      </c>
      <c r="K68" s="15">
        <v>2</v>
      </c>
      <c r="L68" s="15">
        <v>0</v>
      </c>
      <c r="M68" s="15">
        <v>2</v>
      </c>
      <c r="N68" s="15">
        <v>2</v>
      </c>
      <c r="O68" s="15" t="s">
        <v>262</v>
      </c>
      <c r="P68" s="16" t="s">
        <v>263</v>
      </c>
      <c r="Q68" s="15">
        <v>3</v>
      </c>
      <c r="R68" s="15">
        <v>0</v>
      </c>
      <c r="S68" s="15">
        <v>3</v>
      </c>
      <c r="T68" s="15">
        <v>5</v>
      </c>
      <c r="U68" s="15" t="s">
        <v>264</v>
      </c>
      <c r="V68" s="16" t="s">
        <v>263</v>
      </c>
      <c r="W68" s="15">
        <v>3</v>
      </c>
      <c r="X68" s="15">
        <v>0</v>
      </c>
      <c r="Y68" s="15">
        <v>3</v>
      </c>
      <c r="Z68" s="15">
        <v>5</v>
      </c>
      <c r="AA68" s="15" t="s">
        <v>264</v>
      </c>
      <c r="AB68" s="16" t="s">
        <v>263</v>
      </c>
      <c r="AC68" s="15">
        <v>3</v>
      </c>
      <c r="AD68" s="15">
        <v>0</v>
      </c>
      <c r="AE68" s="15">
        <v>3</v>
      </c>
      <c r="AF68" s="15">
        <v>5</v>
      </c>
    </row>
    <row r="69" spans="1:32" ht="30" customHeight="1" x14ac:dyDescent="0.3">
      <c r="A69" s="14">
        <v>5</v>
      </c>
      <c r="B69" s="14">
        <v>4</v>
      </c>
      <c r="C69" s="15" t="s">
        <v>265</v>
      </c>
      <c r="D69" s="16" t="s">
        <v>266</v>
      </c>
      <c r="E69" s="15">
        <v>3</v>
      </c>
      <c r="F69" s="15">
        <v>0</v>
      </c>
      <c r="G69" s="15">
        <v>3</v>
      </c>
      <c r="H69" s="15">
        <v>5</v>
      </c>
      <c r="I69" s="15" t="s">
        <v>267</v>
      </c>
      <c r="J69" s="16" t="s">
        <v>268</v>
      </c>
      <c r="K69" s="15">
        <v>2</v>
      </c>
      <c r="L69" s="15">
        <v>0</v>
      </c>
      <c r="M69" s="15">
        <v>2</v>
      </c>
      <c r="N69" s="15">
        <v>3</v>
      </c>
      <c r="O69" s="15" t="s">
        <v>269</v>
      </c>
      <c r="P69" s="16" t="s">
        <v>270</v>
      </c>
      <c r="Q69" s="15">
        <v>2</v>
      </c>
      <c r="R69" s="15">
        <v>0</v>
      </c>
      <c r="S69" s="15">
        <v>2</v>
      </c>
      <c r="T69" s="15">
        <v>4</v>
      </c>
      <c r="U69" s="15" t="s">
        <v>271</v>
      </c>
      <c r="V69" s="16" t="s">
        <v>270</v>
      </c>
      <c r="W69" s="15">
        <v>2</v>
      </c>
      <c r="X69" s="15">
        <v>0</v>
      </c>
      <c r="Y69" s="15">
        <v>2</v>
      </c>
      <c r="Z69" s="15">
        <v>4</v>
      </c>
      <c r="AA69" s="15" t="s">
        <v>271</v>
      </c>
      <c r="AB69" s="16" t="s">
        <v>270</v>
      </c>
      <c r="AC69" s="15">
        <v>2</v>
      </c>
      <c r="AD69" s="15">
        <v>0</v>
      </c>
      <c r="AE69" s="15">
        <v>2</v>
      </c>
      <c r="AF69" s="15">
        <v>4</v>
      </c>
    </row>
    <row r="70" spans="1:32" ht="30" customHeight="1" x14ac:dyDescent="0.3">
      <c r="A70" s="14">
        <v>5</v>
      </c>
      <c r="B70" s="14">
        <v>5</v>
      </c>
      <c r="C70" s="15" t="s">
        <v>272</v>
      </c>
      <c r="D70" s="16" t="s">
        <v>273</v>
      </c>
      <c r="E70" s="15">
        <v>3</v>
      </c>
      <c r="F70" s="15">
        <v>0</v>
      </c>
      <c r="G70" s="15">
        <v>3</v>
      </c>
      <c r="H70" s="15">
        <v>5</v>
      </c>
      <c r="I70" s="15" t="s">
        <v>274</v>
      </c>
      <c r="J70" s="16" t="s">
        <v>275</v>
      </c>
      <c r="K70" s="15">
        <v>2</v>
      </c>
      <c r="L70" s="15">
        <v>0</v>
      </c>
      <c r="M70" s="15">
        <v>2</v>
      </c>
      <c r="N70" s="15">
        <v>4</v>
      </c>
      <c r="O70" s="15" t="s">
        <v>276</v>
      </c>
      <c r="P70" s="16" t="s">
        <v>277</v>
      </c>
      <c r="Q70" s="15">
        <v>2</v>
      </c>
      <c r="R70" s="15">
        <v>0</v>
      </c>
      <c r="S70" s="15">
        <v>2</v>
      </c>
      <c r="T70" s="15">
        <v>4</v>
      </c>
      <c r="U70" s="15" t="s">
        <v>278</v>
      </c>
      <c r="V70" s="16" t="s">
        <v>279</v>
      </c>
      <c r="W70" s="15">
        <v>2</v>
      </c>
      <c r="X70" s="15">
        <v>0</v>
      </c>
      <c r="Y70" s="15">
        <v>2</v>
      </c>
      <c r="Z70" s="15">
        <v>4</v>
      </c>
      <c r="AA70" s="15" t="s">
        <v>278</v>
      </c>
      <c r="AB70" s="16" t="s">
        <v>279</v>
      </c>
      <c r="AC70" s="15">
        <v>2</v>
      </c>
      <c r="AD70" s="15">
        <v>0</v>
      </c>
      <c r="AE70" s="15">
        <v>2</v>
      </c>
      <c r="AF70" s="15">
        <v>3</v>
      </c>
    </row>
    <row r="71" spans="1:32" ht="30" customHeight="1" x14ac:dyDescent="0.3">
      <c r="A71" s="14">
        <v>5</v>
      </c>
      <c r="B71" s="14">
        <v>6</v>
      </c>
      <c r="C71" s="19" t="s">
        <v>70</v>
      </c>
      <c r="D71" s="19"/>
      <c r="E71" s="19"/>
      <c r="F71" s="19"/>
      <c r="G71" s="19"/>
      <c r="H71" s="19"/>
      <c r="I71" s="19" t="s">
        <v>70</v>
      </c>
      <c r="J71" s="19"/>
      <c r="K71" s="19"/>
      <c r="L71" s="19"/>
      <c r="M71" s="19"/>
      <c r="N71" s="19"/>
      <c r="O71" s="15" t="s">
        <v>280</v>
      </c>
      <c r="P71" s="16" t="s">
        <v>281</v>
      </c>
      <c r="Q71" s="15">
        <v>2</v>
      </c>
      <c r="R71" s="15">
        <v>0</v>
      </c>
      <c r="S71" s="15">
        <v>2</v>
      </c>
      <c r="T71" s="15">
        <v>3</v>
      </c>
      <c r="U71" s="15" t="s">
        <v>282</v>
      </c>
      <c r="V71" s="16" t="s">
        <v>281</v>
      </c>
      <c r="W71" s="15">
        <v>2</v>
      </c>
      <c r="X71" s="15">
        <v>0</v>
      </c>
      <c r="Y71" s="15">
        <v>2</v>
      </c>
      <c r="Z71" s="15">
        <v>3</v>
      </c>
      <c r="AA71" s="15" t="s">
        <v>283</v>
      </c>
      <c r="AB71" s="16" t="s">
        <v>281</v>
      </c>
      <c r="AC71" s="15">
        <v>3</v>
      </c>
      <c r="AD71" s="15">
        <v>0</v>
      </c>
      <c r="AE71" s="15">
        <v>3</v>
      </c>
      <c r="AF71" s="15">
        <v>4</v>
      </c>
    </row>
    <row r="72" spans="1:32" ht="36" customHeight="1" x14ac:dyDescent="0.3">
      <c r="A72" s="14">
        <v>5</v>
      </c>
      <c r="B72" s="14">
        <v>7</v>
      </c>
      <c r="C72" s="15" t="s">
        <v>284</v>
      </c>
      <c r="D72" s="16" t="s">
        <v>285</v>
      </c>
      <c r="E72" s="15">
        <v>3</v>
      </c>
      <c r="F72" s="15">
        <v>0</v>
      </c>
      <c r="G72" s="15">
        <v>3</v>
      </c>
      <c r="H72" s="15">
        <v>5</v>
      </c>
      <c r="I72" s="15" t="s">
        <v>286</v>
      </c>
      <c r="J72" s="16" t="s">
        <v>287</v>
      </c>
      <c r="K72" s="15">
        <v>2</v>
      </c>
      <c r="L72" s="15">
        <v>0</v>
      </c>
      <c r="M72" s="15">
        <v>2</v>
      </c>
      <c r="N72" s="15">
        <v>4</v>
      </c>
      <c r="O72" s="17" t="s">
        <v>280</v>
      </c>
      <c r="P72" s="18" t="s">
        <v>281</v>
      </c>
      <c r="Q72" s="17">
        <v>2</v>
      </c>
      <c r="R72" s="17">
        <v>0</v>
      </c>
      <c r="S72" s="17">
        <v>2</v>
      </c>
      <c r="T72" s="17">
        <v>3</v>
      </c>
      <c r="U72" s="17" t="s">
        <v>282</v>
      </c>
      <c r="V72" s="18" t="s">
        <v>281</v>
      </c>
      <c r="W72" s="17">
        <v>2</v>
      </c>
      <c r="X72" s="17">
        <v>0</v>
      </c>
      <c r="Y72" s="17">
        <v>2</v>
      </c>
      <c r="Z72" s="17">
        <v>3</v>
      </c>
      <c r="AA72" s="15" t="s">
        <v>288</v>
      </c>
      <c r="AB72" s="16" t="s">
        <v>289</v>
      </c>
      <c r="AC72" s="15">
        <v>3</v>
      </c>
      <c r="AD72" s="15">
        <v>0</v>
      </c>
      <c r="AE72" s="15">
        <v>3</v>
      </c>
      <c r="AF72" s="15">
        <v>4</v>
      </c>
    </row>
    <row r="73" spans="1:32" ht="30" customHeight="1" x14ac:dyDescent="0.3">
      <c r="A73" s="14">
        <v>5</v>
      </c>
      <c r="B73" s="14">
        <v>8</v>
      </c>
      <c r="C73" s="19" t="s">
        <v>70</v>
      </c>
      <c r="D73" s="19"/>
      <c r="E73" s="19"/>
      <c r="F73" s="19"/>
      <c r="G73" s="19"/>
      <c r="H73" s="19"/>
      <c r="I73" s="15" t="s">
        <v>290</v>
      </c>
      <c r="J73" s="16" t="s">
        <v>291</v>
      </c>
      <c r="K73" s="15">
        <v>1</v>
      </c>
      <c r="L73" s="15">
        <v>2</v>
      </c>
      <c r="M73" s="15">
        <v>2</v>
      </c>
      <c r="N73" s="15">
        <v>3</v>
      </c>
      <c r="O73" s="15" t="s">
        <v>292</v>
      </c>
      <c r="P73" s="16" t="s">
        <v>293</v>
      </c>
      <c r="Q73" s="15">
        <v>2</v>
      </c>
      <c r="R73" s="15">
        <v>2</v>
      </c>
      <c r="S73" s="15">
        <v>3</v>
      </c>
      <c r="T73" s="15">
        <v>5</v>
      </c>
      <c r="U73" s="15" t="s">
        <v>294</v>
      </c>
      <c r="V73" s="16" t="s">
        <v>293</v>
      </c>
      <c r="W73" s="15">
        <v>2</v>
      </c>
      <c r="X73" s="15">
        <v>2</v>
      </c>
      <c r="Y73" s="15">
        <v>3</v>
      </c>
      <c r="Z73" s="15">
        <v>5</v>
      </c>
      <c r="AA73" s="15" t="s">
        <v>294</v>
      </c>
      <c r="AB73" s="16" t="s">
        <v>293</v>
      </c>
      <c r="AC73" s="15">
        <v>2</v>
      </c>
      <c r="AD73" s="15">
        <v>2</v>
      </c>
      <c r="AE73" s="15">
        <v>3</v>
      </c>
      <c r="AF73" s="15">
        <v>5</v>
      </c>
    </row>
    <row r="74" spans="1:32" ht="36" customHeight="1" x14ac:dyDescent="0.3">
      <c r="A74" s="14">
        <v>5</v>
      </c>
      <c r="B74" s="14">
        <v>9</v>
      </c>
      <c r="C74" s="19" t="s">
        <v>70</v>
      </c>
      <c r="D74" s="19"/>
      <c r="E74" s="19"/>
      <c r="F74" s="19"/>
      <c r="G74" s="19"/>
      <c r="H74" s="19"/>
      <c r="I74" s="15" t="s">
        <v>295</v>
      </c>
      <c r="J74" s="16" t="s">
        <v>159</v>
      </c>
      <c r="K74" s="15">
        <v>2</v>
      </c>
      <c r="L74" s="15">
        <v>0</v>
      </c>
      <c r="M74" s="15">
        <v>2</v>
      </c>
      <c r="N74" s="15">
        <v>3</v>
      </c>
      <c r="O74" s="17" t="s">
        <v>292</v>
      </c>
      <c r="P74" s="18" t="s">
        <v>293</v>
      </c>
      <c r="Q74" s="17">
        <v>2</v>
      </c>
      <c r="R74" s="17">
        <v>2</v>
      </c>
      <c r="S74" s="17">
        <v>3</v>
      </c>
      <c r="T74" s="17">
        <v>5</v>
      </c>
      <c r="U74" s="17" t="s">
        <v>294</v>
      </c>
      <c r="V74" s="18" t="s">
        <v>293</v>
      </c>
      <c r="W74" s="17">
        <v>2</v>
      </c>
      <c r="X74" s="17">
        <v>2</v>
      </c>
      <c r="Y74" s="17">
        <v>3</v>
      </c>
      <c r="Z74" s="17">
        <v>5</v>
      </c>
      <c r="AA74" s="17" t="s">
        <v>294</v>
      </c>
      <c r="AB74" s="18" t="s">
        <v>293</v>
      </c>
      <c r="AC74" s="17">
        <v>2</v>
      </c>
      <c r="AD74" s="17">
        <v>2</v>
      </c>
      <c r="AE74" s="17">
        <v>3</v>
      </c>
      <c r="AF74" s="17">
        <v>5</v>
      </c>
    </row>
    <row r="75" spans="1:32" ht="30" customHeight="1" x14ac:dyDescent="0.3">
      <c r="A75" s="14">
        <v>5</v>
      </c>
      <c r="B75" s="14">
        <v>10</v>
      </c>
      <c r="C75" s="19" t="s">
        <v>70</v>
      </c>
      <c r="D75" s="19"/>
      <c r="E75" s="19"/>
      <c r="F75" s="19"/>
      <c r="G75" s="19"/>
      <c r="H75" s="19"/>
      <c r="I75" s="15" t="s">
        <v>296</v>
      </c>
      <c r="J75" s="16" t="s">
        <v>297</v>
      </c>
      <c r="K75" s="15">
        <v>2</v>
      </c>
      <c r="L75" s="15">
        <v>0</v>
      </c>
      <c r="M75" s="15">
        <v>2</v>
      </c>
      <c r="N75" s="15">
        <v>3</v>
      </c>
      <c r="O75" s="17" t="s">
        <v>280</v>
      </c>
      <c r="P75" s="18" t="s">
        <v>281</v>
      </c>
      <c r="Q75" s="17">
        <v>2</v>
      </c>
      <c r="R75" s="17">
        <v>0</v>
      </c>
      <c r="S75" s="17">
        <v>2</v>
      </c>
      <c r="T75" s="17">
        <v>3</v>
      </c>
      <c r="U75" s="17" t="s">
        <v>282</v>
      </c>
      <c r="V75" s="18" t="s">
        <v>281</v>
      </c>
      <c r="W75" s="17">
        <v>2</v>
      </c>
      <c r="X75" s="17">
        <v>0</v>
      </c>
      <c r="Y75" s="17">
        <v>2</v>
      </c>
      <c r="Z75" s="17">
        <v>3</v>
      </c>
      <c r="AA75" s="17" t="s">
        <v>288</v>
      </c>
      <c r="AB75" s="18" t="s">
        <v>289</v>
      </c>
      <c r="AC75" s="17">
        <v>3</v>
      </c>
      <c r="AD75" s="17">
        <v>0</v>
      </c>
      <c r="AE75" s="17">
        <v>3</v>
      </c>
      <c r="AF75" s="17">
        <v>4</v>
      </c>
    </row>
    <row r="76" spans="1:32" ht="30" customHeight="1" x14ac:dyDescent="0.3">
      <c r="A76" s="14">
        <v>5</v>
      </c>
      <c r="B76" s="14">
        <v>11</v>
      </c>
      <c r="C76" s="19" t="s">
        <v>70</v>
      </c>
      <c r="D76" s="19"/>
      <c r="E76" s="19"/>
      <c r="F76" s="19"/>
      <c r="G76" s="19"/>
      <c r="H76" s="19"/>
      <c r="I76" s="15" t="s">
        <v>298</v>
      </c>
      <c r="J76" s="16" t="s">
        <v>299</v>
      </c>
      <c r="K76" s="15">
        <v>2</v>
      </c>
      <c r="L76" s="15">
        <v>0</v>
      </c>
      <c r="M76" s="15">
        <v>2</v>
      </c>
      <c r="N76" s="15">
        <v>3</v>
      </c>
      <c r="O76" s="17" t="s">
        <v>276</v>
      </c>
      <c r="P76" s="18" t="s">
        <v>277</v>
      </c>
      <c r="Q76" s="17">
        <v>2</v>
      </c>
      <c r="R76" s="17">
        <v>0</v>
      </c>
      <c r="S76" s="17">
        <v>2</v>
      </c>
      <c r="T76" s="17">
        <v>4</v>
      </c>
      <c r="U76" s="17" t="s">
        <v>278</v>
      </c>
      <c r="V76" s="18" t="s">
        <v>279</v>
      </c>
      <c r="W76" s="17">
        <v>2</v>
      </c>
      <c r="X76" s="17">
        <v>0</v>
      </c>
      <c r="Y76" s="17">
        <v>2</v>
      </c>
      <c r="Z76" s="17">
        <v>4</v>
      </c>
      <c r="AA76" s="17" t="s">
        <v>278</v>
      </c>
      <c r="AB76" s="18" t="s">
        <v>279</v>
      </c>
      <c r="AC76" s="17">
        <v>2</v>
      </c>
      <c r="AD76" s="17">
        <v>0</v>
      </c>
      <c r="AE76" s="17">
        <v>2</v>
      </c>
      <c r="AF76" s="17">
        <v>3</v>
      </c>
    </row>
    <row r="78" spans="1:32" ht="19.5" customHeight="1" x14ac:dyDescent="0.3">
      <c r="A78" s="51" t="s">
        <v>300</v>
      </c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3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</row>
    <row r="79" spans="1:32" ht="15" customHeight="1" x14ac:dyDescent="0.3">
      <c r="A79" s="6" t="s">
        <v>2</v>
      </c>
      <c r="B79" s="6" t="s">
        <v>3</v>
      </c>
      <c r="C79" s="5" t="s">
        <v>4</v>
      </c>
      <c r="D79" s="5"/>
      <c r="E79" s="5"/>
      <c r="F79" s="5"/>
      <c r="G79" s="5"/>
      <c r="H79" s="5"/>
      <c r="I79" s="4" t="s">
        <v>5</v>
      </c>
      <c r="J79" s="4"/>
      <c r="K79" s="4"/>
      <c r="L79" s="4"/>
      <c r="M79" s="4"/>
      <c r="N79" s="4"/>
      <c r="O79" s="3" t="s">
        <v>6</v>
      </c>
      <c r="P79" s="3"/>
      <c r="Q79" s="3"/>
      <c r="R79" s="3"/>
      <c r="S79" s="3"/>
      <c r="T79" s="3"/>
      <c r="U79" s="2" t="s">
        <v>7</v>
      </c>
      <c r="V79" s="2"/>
      <c r="W79" s="2"/>
      <c r="X79" s="2"/>
      <c r="Y79" s="2"/>
      <c r="Z79" s="2"/>
      <c r="AA79" s="1" t="s">
        <v>8</v>
      </c>
      <c r="AB79" s="1"/>
      <c r="AC79" s="1"/>
      <c r="AD79" s="1"/>
      <c r="AE79" s="1"/>
      <c r="AF79" s="1"/>
    </row>
    <row r="80" spans="1:32" x14ac:dyDescent="0.3">
      <c r="A80" s="6"/>
      <c r="B80" s="6"/>
      <c r="C80" s="9" t="s">
        <v>9</v>
      </c>
      <c r="D80" s="9" t="s">
        <v>10</v>
      </c>
      <c r="E80" s="9" t="s">
        <v>11</v>
      </c>
      <c r="F80" s="9" t="s">
        <v>12</v>
      </c>
      <c r="G80" s="9" t="s">
        <v>13</v>
      </c>
      <c r="H80" s="9" t="s">
        <v>14</v>
      </c>
      <c r="I80" s="10" t="s">
        <v>9</v>
      </c>
      <c r="J80" s="10" t="s">
        <v>10</v>
      </c>
      <c r="K80" s="10" t="s">
        <v>11</v>
      </c>
      <c r="L80" s="10" t="s">
        <v>12</v>
      </c>
      <c r="M80" s="10" t="s">
        <v>13</v>
      </c>
      <c r="N80" s="10" t="s">
        <v>14</v>
      </c>
      <c r="O80" s="11" t="s">
        <v>9</v>
      </c>
      <c r="P80" s="11" t="s">
        <v>10</v>
      </c>
      <c r="Q80" s="11" t="s">
        <v>11</v>
      </c>
      <c r="R80" s="11" t="s">
        <v>12</v>
      </c>
      <c r="S80" s="11" t="s">
        <v>13</v>
      </c>
      <c r="T80" s="11" t="s">
        <v>14</v>
      </c>
      <c r="U80" s="12" t="s">
        <v>9</v>
      </c>
      <c r="V80" s="12" t="s">
        <v>10</v>
      </c>
      <c r="W80" s="12" t="s">
        <v>11</v>
      </c>
      <c r="X80" s="12" t="s">
        <v>12</v>
      </c>
      <c r="Y80" s="12" t="s">
        <v>13</v>
      </c>
      <c r="Z80" s="12" t="s">
        <v>14</v>
      </c>
      <c r="AA80" s="13" t="s">
        <v>9</v>
      </c>
      <c r="AB80" s="13" t="s">
        <v>10</v>
      </c>
      <c r="AC80" s="13" t="s">
        <v>11</v>
      </c>
      <c r="AD80" s="13" t="s">
        <v>12</v>
      </c>
      <c r="AE80" s="13" t="s">
        <v>13</v>
      </c>
      <c r="AF80" s="13" t="s">
        <v>14</v>
      </c>
    </row>
    <row r="81" spans="1:32" ht="30" customHeight="1" x14ac:dyDescent="0.3">
      <c r="A81" s="14">
        <v>6</v>
      </c>
      <c r="B81" s="14">
        <v>1</v>
      </c>
      <c r="C81" s="15" t="s">
        <v>301</v>
      </c>
      <c r="D81" s="16" t="s">
        <v>302</v>
      </c>
      <c r="E81" s="15">
        <v>3</v>
      </c>
      <c r="F81" s="15">
        <v>0</v>
      </c>
      <c r="G81" s="15">
        <v>3</v>
      </c>
      <c r="H81" s="15">
        <v>5</v>
      </c>
      <c r="I81" s="15" t="s">
        <v>303</v>
      </c>
      <c r="J81" s="16" t="s">
        <v>304</v>
      </c>
      <c r="K81" s="15">
        <v>2</v>
      </c>
      <c r="L81" s="15">
        <v>0</v>
      </c>
      <c r="M81" s="15">
        <v>2</v>
      </c>
      <c r="N81" s="15">
        <v>2</v>
      </c>
      <c r="O81" s="15" t="s">
        <v>305</v>
      </c>
      <c r="P81" s="16" t="s">
        <v>306</v>
      </c>
      <c r="Q81" s="15">
        <v>2</v>
      </c>
      <c r="R81" s="15">
        <v>0</v>
      </c>
      <c r="S81" s="15">
        <v>2</v>
      </c>
      <c r="T81" s="15">
        <v>5</v>
      </c>
      <c r="U81" s="15" t="s">
        <v>307</v>
      </c>
      <c r="V81" s="16" t="s">
        <v>306</v>
      </c>
      <c r="W81" s="15">
        <v>2</v>
      </c>
      <c r="X81" s="15">
        <v>0</v>
      </c>
      <c r="Y81" s="15">
        <v>2</v>
      </c>
      <c r="Z81" s="15">
        <v>5</v>
      </c>
      <c r="AA81" s="15" t="s">
        <v>307</v>
      </c>
      <c r="AB81" s="16" t="s">
        <v>306</v>
      </c>
      <c r="AC81" s="15">
        <v>2</v>
      </c>
      <c r="AD81" s="15">
        <v>0</v>
      </c>
      <c r="AE81" s="15">
        <v>2</v>
      </c>
      <c r="AF81" s="15">
        <v>4</v>
      </c>
    </row>
    <row r="82" spans="1:32" ht="30" customHeight="1" x14ac:dyDescent="0.3">
      <c r="A82" s="14">
        <v>6</v>
      </c>
      <c r="B82" s="14">
        <v>2</v>
      </c>
      <c r="C82" s="15" t="s">
        <v>308</v>
      </c>
      <c r="D82" s="16" t="s">
        <v>309</v>
      </c>
      <c r="E82" s="15">
        <v>3</v>
      </c>
      <c r="F82" s="15">
        <v>0</v>
      </c>
      <c r="G82" s="15">
        <v>3</v>
      </c>
      <c r="H82" s="15">
        <v>5</v>
      </c>
      <c r="I82" s="15" t="s">
        <v>310</v>
      </c>
      <c r="J82" s="16" t="s">
        <v>309</v>
      </c>
      <c r="K82" s="15">
        <v>2</v>
      </c>
      <c r="L82" s="15">
        <v>0</v>
      </c>
      <c r="M82" s="15">
        <v>2</v>
      </c>
      <c r="N82" s="15">
        <v>3</v>
      </c>
      <c r="O82" s="15" t="s">
        <v>311</v>
      </c>
      <c r="P82" s="16" t="s">
        <v>309</v>
      </c>
      <c r="Q82" s="15">
        <v>2</v>
      </c>
      <c r="R82" s="15">
        <v>0</v>
      </c>
      <c r="S82" s="15">
        <v>2</v>
      </c>
      <c r="T82" s="15">
        <v>3</v>
      </c>
      <c r="U82" s="15" t="s">
        <v>312</v>
      </c>
      <c r="V82" s="16" t="s">
        <v>309</v>
      </c>
      <c r="W82" s="15">
        <v>2</v>
      </c>
      <c r="X82" s="15">
        <v>0</v>
      </c>
      <c r="Y82" s="15">
        <v>2</v>
      </c>
      <c r="Z82" s="15">
        <v>3</v>
      </c>
      <c r="AA82" s="15" t="s">
        <v>312</v>
      </c>
      <c r="AB82" s="16" t="s">
        <v>309</v>
      </c>
      <c r="AC82" s="15">
        <v>2</v>
      </c>
      <c r="AD82" s="15">
        <v>0</v>
      </c>
      <c r="AE82" s="15">
        <v>2</v>
      </c>
      <c r="AF82" s="15">
        <v>3</v>
      </c>
    </row>
    <row r="83" spans="1:32" ht="30" customHeight="1" x14ac:dyDescent="0.3">
      <c r="A83" s="14">
        <v>6</v>
      </c>
      <c r="B83" s="14">
        <v>3</v>
      </c>
      <c r="C83" s="15" t="s">
        <v>313</v>
      </c>
      <c r="D83" s="16" t="s">
        <v>314</v>
      </c>
      <c r="E83" s="15">
        <v>1</v>
      </c>
      <c r="F83" s="15">
        <v>4</v>
      </c>
      <c r="G83" s="15">
        <v>3</v>
      </c>
      <c r="H83" s="15">
        <v>5</v>
      </c>
      <c r="I83" s="15" t="s">
        <v>315</v>
      </c>
      <c r="J83" s="16" t="s">
        <v>316</v>
      </c>
      <c r="K83" s="15">
        <v>1</v>
      </c>
      <c r="L83" s="15">
        <v>2</v>
      </c>
      <c r="M83" s="15">
        <v>2</v>
      </c>
      <c r="N83" s="15">
        <v>2</v>
      </c>
      <c r="O83" s="15" t="s">
        <v>317</v>
      </c>
      <c r="P83" s="16" t="s">
        <v>318</v>
      </c>
      <c r="Q83" s="15">
        <v>1</v>
      </c>
      <c r="R83" s="15">
        <v>2</v>
      </c>
      <c r="S83" s="15">
        <v>2</v>
      </c>
      <c r="T83" s="15">
        <v>5</v>
      </c>
      <c r="U83" s="15" t="s">
        <v>319</v>
      </c>
      <c r="V83" s="16" t="s">
        <v>318</v>
      </c>
      <c r="W83" s="15">
        <v>1</v>
      </c>
      <c r="X83" s="15">
        <v>2</v>
      </c>
      <c r="Y83" s="15">
        <v>2</v>
      </c>
      <c r="Z83" s="15">
        <v>5</v>
      </c>
      <c r="AA83" s="15" t="s">
        <v>319</v>
      </c>
      <c r="AB83" s="16" t="s">
        <v>318</v>
      </c>
      <c r="AC83" s="15">
        <v>1</v>
      </c>
      <c r="AD83" s="15">
        <v>2</v>
      </c>
      <c r="AE83" s="15">
        <v>2</v>
      </c>
      <c r="AF83" s="15">
        <v>5</v>
      </c>
    </row>
    <row r="84" spans="1:32" ht="30" customHeight="1" x14ac:dyDescent="0.3">
      <c r="A84" s="14">
        <v>6</v>
      </c>
      <c r="B84" s="14">
        <v>4</v>
      </c>
      <c r="C84" s="15" t="s">
        <v>320</v>
      </c>
      <c r="D84" s="16" t="s">
        <v>209</v>
      </c>
      <c r="E84" s="15">
        <v>3</v>
      </c>
      <c r="F84" s="15">
        <v>0</v>
      </c>
      <c r="G84" s="15">
        <v>3</v>
      </c>
      <c r="H84" s="15">
        <v>5</v>
      </c>
      <c r="I84" s="15" t="s">
        <v>321</v>
      </c>
      <c r="J84" s="16" t="s">
        <v>322</v>
      </c>
      <c r="K84" s="15">
        <v>1</v>
      </c>
      <c r="L84" s="15">
        <v>2</v>
      </c>
      <c r="M84" s="15">
        <v>2</v>
      </c>
      <c r="N84" s="15">
        <v>4</v>
      </c>
      <c r="O84" s="15" t="s">
        <v>323</v>
      </c>
      <c r="P84" s="16" t="s">
        <v>322</v>
      </c>
      <c r="Q84" s="15">
        <v>1</v>
      </c>
      <c r="R84" s="15">
        <v>2</v>
      </c>
      <c r="S84" s="15">
        <v>2</v>
      </c>
      <c r="T84" s="15">
        <v>4</v>
      </c>
      <c r="U84" s="15" t="s">
        <v>324</v>
      </c>
      <c r="V84" s="16" t="s">
        <v>322</v>
      </c>
      <c r="W84" s="15">
        <v>1</v>
      </c>
      <c r="X84" s="15">
        <v>2</v>
      </c>
      <c r="Y84" s="15">
        <v>2</v>
      </c>
      <c r="Z84" s="15">
        <v>4</v>
      </c>
      <c r="AA84" s="15" t="s">
        <v>324</v>
      </c>
      <c r="AB84" s="16" t="s">
        <v>322</v>
      </c>
      <c r="AC84" s="15">
        <v>1</v>
      </c>
      <c r="AD84" s="15">
        <v>2</v>
      </c>
      <c r="AE84" s="15">
        <v>2</v>
      </c>
      <c r="AF84" s="15">
        <v>5</v>
      </c>
    </row>
    <row r="85" spans="1:32" ht="30" customHeight="1" x14ac:dyDescent="0.3">
      <c r="A85" s="14">
        <v>6</v>
      </c>
      <c r="B85" s="14">
        <v>5</v>
      </c>
      <c r="C85" s="15" t="s">
        <v>325</v>
      </c>
      <c r="D85" s="16" t="s">
        <v>326</v>
      </c>
      <c r="E85" s="15">
        <v>3</v>
      </c>
      <c r="F85" s="15">
        <v>0</v>
      </c>
      <c r="G85" s="15">
        <v>3</v>
      </c>
      <c r="H85" s="15">
        <v>4</v>
      </c>
      <c r="I85" s="15" t="s">
        <v>327</v>
      </c>
      <c r="J85" s="16" t="s">
        <v>234</v>
      </c>
      <c r="K85" s="15">
        <v>2</v>
      </c>
      <c r="L85" s="15">
        <v>0</v>
      </c>
      <c r="M85" s="15">
        <v>2</v>
      </c>
      <c r="N85" s="15">
        <v>3</v>
      </c>
      <c r="O85" s="15" t="s">
        <v>328</v>
      </c>
      <c r="P85" s="16" t="s">
        <v>234</v>
      </c>
      <c r="Q85" s="15">
        <v>2</v>
      </c>
      <c r="R85" s="15">
        <v>0</v>
      </c>
      <c r="S85" s="15">
        <v>2</v>
      </c>
      <c r="T85" s="15">
        <v>3</v>
      </c>
      <c r="U85" s="15" t="s">
        <v>329</v>
      </c>
      <c r="V85" s="16" t="s">
        <v>234</v>
      </c>
      <c r="W85" s="15">
        <v>2</v>
      </c>
      <c r="X85" s="15">
        <v>0</v>
      </c>
      <c r="Y85" s="15">
        <v>2</v>
      </c>
      <c r="Z85" s="15">
        <v>3</v>
      </c>
      <c r="AA85" s="15" t="s">
        <v>330</v>
      </c>
      <c r="AB85" s="16" t="s">
        <v>234</v>
      </c>
      <c r="AC85" s="15">
        <v>2</v>
      </c>
      <c r="AD85" s="15">
        <v>0</v>
      </c>
      <c r="AE85" s="15">
        <v>2</v>
      </c>
      <c r="AF85" s="15">
        <v>3</v>
      </c>
    </row>
    <row r="86" spans="1:32" ht="36" customHeight="1" x14ac:dyDescent="0.3">
      <c r="A86" s="14">
        <v>6</v>
      </c>
      <c r="B86" s="14">
        <v>6</v>
      </c>
      <c r="C86" s="15" t="s">
        <v>331</v>
      </c>
      <c r="D86" s="16" t="s">
        <v>332</v>
      </c>
      <c r="E86" s="15">
        <v>3</v>
      </c>
      <c r="F86" s="15">
        <v>0</v>
      </c>
      <c r="G86" s="15">
        <v>3</v>
      </c>
      <c r="H86" s="15">
        <v>5</v>
      </c>
      <c r="I86" s="15" t="s">
        <v>333</v>
      </c>
      <c r="J86" s="16" t="s">
        <v>334</v>
      </c>
      <c r="K86" s="15">
        <v>2</v>
      </c>
      <c r="L86" s="15">
        <v>0</v>
      </c>
      <c r="M86" s="15">
        <v>2</v>
      </c>
      <c r="N86" s="15">
        <v>4</v>
      </c>
      <c r="O86" s="15" t="s">
        <v>335</v>
      </c>
      <c r="P86" s="16" t="s">
        <v>336</v>
      </c>
      <c r="Q86" s="15">
        <v>2</v>
      </c>
      <c r="R86" s="15">
        <v>0</v>
      </c>
      <c r="S86" s="15">
        <v>2</v>
      </c>
      <c r="T86" s="15">
        <v>3</v>
      </c>
      <c r="U86" s="15" t="s">
        <v>337</v>
      </c>
      <c r="V86" s="16" t="s">
        <v>338</v>
      </c>
      <c r="W86" s="15">
        <v>2</v>
      </c>
      <c r="X86" s="15">
        <v>0</v>
      </c>
      <c r="Y86" s="15">
        <v>2</v>
      </c>
      <c r="Z86" s="15">
        <v>3</v>
      </c>
      <c r="AA86" s="15" t="s">
        <v>339</v>
      </c>
      <c r="AB86" s="16" t="s">
        <v>297</v>
      </c>
      <c r="AC86" s="15">
        <v>3</v>
      </c>
      <c r="AD86" s="15">
        <v>0</v>
      </c>
      <c r="AE86" s="15">
        <v>3</v>
      </c>
      <c r="AF86" s="15">
        <v>4</v>
      </c>
    </row>
    <row r="87" spans="1:32" ht="30" customHeight="1" x14ac:dyDescent="0.3">
      <c r="A87" s="14">
        <v>6</v>
      </c>
      <c r="B87" s="14">
        <v>7</v>
      </c>
      <c r="C87" s="15" t="s">
        <v>340</v>
      </c>
      <c r="D87" s="16" t="s">
        <v>341</v>
      </c>
      <c r="E87" s="15">
        <v>3</v>
      </c>
      <c r="F87" s="15">
        <v>0</v>
      </c>
      <c r="G87" s="15">
        <v>3</v>
      </c>
      <c r="H87" s="15">
        <v>5</v>
      </c>
      <c r="I87" s="15" t="s">
        <v>342</v>
      </c>
      <c r="J87" s="16" t="s">
        <v>343</v>
      </c>
      <c r="K87" s="15">
        <v>2</v>
      </c>
      <c r="L87" s="15">
        <v>0</v>
      </c>
      <c r="M87" s="15">
        <v>2</v>
      </c>
      <c r="N87" s="15">
        <v>4</v>
      </c>
      <c r="O87" s="15" t="s">
        <v>344</v>
      </c>
      <c r="P87" s="16" t="s">
        <v>345</v>
      </c>
      <c r="Q87" s="15">
        <v>2</v>
      </c>
      <c r="R87" s="15">
        <v>0</v>
      </c>
      <c r="S87" s="15">
        <v>2</v>
      </c>
      <c r="T87" s="15">
        <v>4</v>
      </c>
      <c r="U87" s="15" t="s">
        <v>278</v>
      </c>
      <c r="V87" s="16" t="s">
        <v>346</v>
      </c>
      <c r="W87" s="15">
        <v>2</v>
      </c>
      <c r="X87" s="15">
        <v>0</v>
      </c>
      <c r="Y87" s="15">
        <v>2</v>
      </c>
      <c r="Z87" s="15">
        <v>4</v>
      </c>
      <c r="AA87" s="15" t="s">
        <v>278</v>
      </c>
      <c r="AB87" s="16" t="s">
        <v>346</v>
      </c>
      <c r="AC87" s="15">
        <v>2</v>
      </c>
      <c r="AD87" s="15">
        <v>0</v>
      </c>
      <c r="AE87" s="15">
        <v>2</v>
      </c>
      <c r="AF87" s="15">
        <v>3</v>
      </c>
    </row>
    <row r="88" spans="1:32" ht="30" customHeight="1" x14ac:dyDescent="0.3">
      <c r="A88" s="14">
        <v>6</v>
      </c>
      <c r="B88" s="14">
        <v>8</v>
      </c>
      <c r="C88" s="19" t="s">
        <v>70</v>
      </c>
      <c r="D88" s="19"/>
      <c r="E88" s="19"/>
      <c r="F88" s="19"/>
      <c r="G88" s="19"/>
      <c r="H88" s="19"/>
      <c r="I88" s="15" t="s">
        <v>347</v>
      </c>
      <c r="J88" s="16" t="s">
        <v>348</v>
      </c>
      <c r="K88" s="15">
        <v>2</v>
      </c>
      <c r="L88" s="15">
        <v>0</v>
      </c>
      <c r="M88" s="15">
        <v>2</v>
      </c>
      <c r="N88" s="15">
        <v>3</v>
      </c>
      <c r="O88" s="17" t="s">
        <v>335</v>
      </c>
      <c r="P88" s="18" t="s">
        <v>336</v>
      </c>
      <c r="Q88" s="17">
        <v>2</v>
      </c>
      <c r="R88" s="17">
        <v>0</v>
      </c>
      <c r="S88" s="17">
        <v>2</v>
      </c>
      <c r="T88" s="17">
        <v>3</v>
      </c>
      <c r="U88" s="17" t="s">
        <v>337</v>
      </c>
      <c r="V88" s="18" t="s">
        <v>338</v>
      </c>
      <c r="W88" s="17">
        <v>2</v>
      </c>
      <c r="X88" s="17">
        <v>0</v>
      </c>
      <c r="Y88" s="17">
        <v>2</v>
      </c>
      <c r="Z88" s="17">
        <v>3</v>
      </c>
      <c r="AA88" s="17" t="s">
        <v>339</v>
      </c>
      <c r="AB88" s="18" t="s">
        <v>297</v>
      </c>
      <c r="AC88" s="17">
        <v>3</v>
      </c>
      <c r="AD88" s="17">
        <v>0</v>
      </c>
      <c r="AE88" s="17">
        <v>3</v>
      </c>
      <c r="AF88" s="17">
        <v>4</v>
      </c>
    </row>
    <row r="89" spans="1:32" ht="30" customHeight="1" x14ac:dyDescent="0.3">
      <c r="A89" s="14">
        <v>6</v>
      </c>
      <c r="B89" s="14">
        <v>9</v>
      </c>
      <c r="C89" s="19" t="s">
        <v>70</v>
      </c>
      <c r="D89" s="19"/>
      <c r="E89" s="19"/>
      <c r="F89" s="19"/>
      <c r="G89" s="19"/>
      <c r="H89" s="19"/>
      <c r="I89" s="15" t="s">
        <v>349</v>
      </c>
      <c r="J89" s="16" t="s">
        <v>350</v>
      </c>
      <c r="K89" s="15">
        <v>2</v>
      </c>
      <c r="L89" s="15">
        <v>0</v>
      </c>
      <c r="M89" s="15">
        <v>2</v>
      </c>
      <c r="N89" s="15">
        <v>3</v>
      </c>
      <c r="O89" s="15" t="s">
        <v>351</v>
      </c>
      <c r="P89" s="16" t="s">
        <v>352</v>
      </c>
      <c r="Q89" s="15">
        <v>2</v>
      </c>
      <c r="R89" s="15">
        <v>0</v>
      </c>
      <c r="S89" s="15">
        <v>2</v>
      </c>
      <c r="T89" s="15">
        <v>3</v>
      </c>
      <c r="U89" s="15" t="s">
        <v>353</v>
      </c>
      <c r="V89" s="16" t="s">
        <v>354</v>
      </c>
      <c r="W89" s="15">
        <v>2</v>
      </c>
      <c r="X89" s="15">
        <v>0</v>
      </c>
      <c r="Y89" s="15">
        <v>2</v>
      </c>
      <c r="Z89" s="15">
        <v>3</v>
      </c>
      <c r="AA89" s="15" t="s">
        <v>355</v>
      </c>
      <c r="AB89" s="16" t="s">
        <v>356</v>
      </c>
      <c r="AC89" s="15">
        <v>2</v>
      </c>
      <c r="AD89" s="15">
        <v>0</v>
      </c>
      <c r="AE89" s="15">
        <v>2</v>
      </c>
      <c r="AF89" s="15">
        <v>3</v>
      </c>
    </row>
    <row r="90" spans="1:32" ht="36" customHeight="1" x14ac:dyDescent="0.3">
      <c r="A90" s="14">
        <v>6</v>
      </c>
      <c r="B90" s="14">
        <v>10</v>
      </c>
      <c r="C90" s="19" t="s">
        <v>70</v>
      </c>
      <c r="D90" s="19"/>
      <c r="E90" s="19"/>
      <c r="F90" s="19"/>
      <c r="G90" s="19"/>
      <c r="H90" s="19"/>
      <c r="I90" s="15" t="s">
        <v>357</v>
      </c>
      <c r="J90" s="16" t="s">
        <v>358</v>
      </c>
      <c r="K90" s="15">
        <v>2</v>
      </c>
      <c r="L90" s="15">
        <v>0</v>
      </c>
      <c r="M90" s="15">
        <v>2</v>
      </c>
      <c r="N90" s="15">
        <v>2</v>
      </c>
      <c r="O90" s="17" t="s">
        <v>344</v>
      </c>
      <c r="P90" s="18" t="s">
        <v>345</v>
      </c>
      <c r="Q90" s="17">
        <v>2</v>
      </c>
      <c r="R90" s="17">
        <v>0</v>
      </c>
      <c r="S90" s="17">
        <v>2</v>
      </c>
      <c r="T90" s="17">
        <v>4</v>
      </c>
      <c r="U90" s="17" t="s">
        <v>278</v>
      </c>
      <c r="V90" s="18" t="s">
        <v>346</v>
      </c>
      <c r="W90" s="17">
        <v>2</v>
      </c>
      <c r="X90" s="17">
        <v>0</v>
      </c>
      <c r="Y90" s="17">
        <v>2</v>
      </c>
      <c r="Z90" s="17">
        <v>4</v>
      </c>
      <c r="AA90" s="17" t="s">
        <v>278</v>
      </c>
      <c r="AB90" s="18" t="s">
        <v>346</v>
      </c>
      <c r="AC90" s="17">
        <v>2</v>
      </c>
      <c r="AD90" s="17">
        <v>0</v>
      </c>
      <c r="AE90" s="17">
        <v>2</v>
      </c>
      <c r="AF90" s="17">
        <v>3</v>
      </c>
    </row>
    <row r="92" spans="1:32" ht="19.5" customHeight="1" x14ac:dyDescent="0.3">
      <c r="A92" s="51" t="s">
        <v>359</v>
      </c>
      <c r="B92" s="52"/>
      <c r="C92" s="52"/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3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  <c r="AC92" s="8"/>
      <c r="AD92" s="8"/>
      <c r="AE92" s="8"/>
      <c r="AF92" s="8"/>
    </row>
    <row r="93" spans="1:32" ht="15" customHeight="1" x14ac:dyDescent="0.3">
      <c r="A93" s="6" t="s">
        <v>2</v>
      </c>
      <c r="B93" s="6" t="s">
        <v>3</v>
      </c>
      <c r="C93" s="5" t="s">
        <v>4</v>
      </c>
      <c r="D93" s="5"/>
      <c r="E93" s="5"/>
      <c r="F93" s="5"/>
      <c r="G93" s="5"/>
      <c r="H93" s="5"/>
      <c r="I93" s="4" t="s">
        <v>5</v>
      </c>
      <c r="J93" s="4"/>
      <c r="K93" s="4"/>
      <c r="L93" s="4"/>
      <c r="M93" s="4"/>
      <c r="N93" s="4"/>
      <c r="O93" s="3" t="s">
        <v>6</v>
      </c>
      <c r="P93" s="3"/>
      <c r="Q93" s="3"/>
      <c r="R93" s="3"/>
      <c r="S93" s="3"/>
      <c r="T93" s="3"/>
      <c r="U93" s="2" t="s">
        <v>7</v>
      </c>
      <c r="V93" s="2"/>
      <c r="W93" s="2"/>
      <c r="X93" s="2"/>
      <c r="Y93" s="2"/>
      <c r="Z93" s="2"/>
      <c r="AA93" s="1" t="s">
        <v>8</v>
      </c>
      <c r="AB93" s="1"/>
      <c r="AC93" s="1"/>
      <c r="AD93" s="1"/>
      <c r="AE93" s="1"/>
      <c r="AF93" s="1"/>
    </row>
    <row r="94" spans="1:32" x14ac:dyDescent="0.3">
      <c r="A94" s="6"/>
      <c r="B94" s="6"/>
      <c r="C94" s="9" t="s">
        <v>9</v>
      </c>
      <c r="D94" s="9" t="s">
        <v>10</v>
      </c>
      <c r="E94" s="9" t="s">
        <v>11</v>
      </c>
      <c r="F94" s="9" t="s">
        <v>12</v>
      </c>
      <c r="G94" s="9" t="s">
        <v>13</v>
      </c>
      <c r="H94" s="9" t="s">
        <v>14</v>
      </c>
      <c r="I94" s="10" t="s">
        <v>9</v>
      </c>
      <c r="J94" s="10" t="s">
        <v>10</v>
      </c>
      <c r="K94" s="10" t="s">
        <v>11</v>
      </c>
      <c r="L94" s="10" t="s">
        <v>12</v>
      </c>
      <c r="M94" s="10" t="s">
        <v>13</v>
      </c>
      <c r="N94" s="10" t="s">
        <v>14</v>
      </c>
      <c r="O94" s="11" t="s">
        <v>9</v>
      </c>
      <c r="P94" s="11" t="s">
        <v>10</v>
      </c>
      <c r="Q94" s="11" t="s">
        <v>11</v>
      </c>
      <c r="R94" s="11" t="s">
        <v>12</v>
      </c>
      <c r="S94" s="11" t="s">
        <v>13</v>
      </c>
      <c r="T94" s="11" t="s">
        <v>14</v>
      </c>
      <c r="U94" s="12" t="s">
        <v>9</v>
      </c>
      <c r="V94" s="12" t="s">
        <v>10</v>
      </c>
      <c r="W94" s="12" t="s">
        <v>11</v>
      </c>
      <c r="X94" s="12" t="s">
        <v>12</v>
      </c>
      <c r="Y94" s="12" t="s">
        <v>13</v>
      </c>
      <c r="Z94" s="12" t="s">
        <v>14</v>
      </c>
      <c r="AA94" s="13" t="s">
        <v>9</v>
      </c>
      <c r="AB94" s="13" t="s">
        <v>10</v>
      </c>
      <c r="AC94" s="13" t="s">
        <v>11</v>
      </c>
      <c r="AD94" s="13" t="s">
        <v>12</v>
      </c>
      <c r="AE94" s="13" t="s">
        <v>13</v>
      </c>
      <c r="AF94" s="13" t="s">
        <v>14</v>
      </c>
    </row>
    <row r="95" spans="1:32" ht="30" customHeight="1" x14ac:dyDescent="0.3">
      <c r="A95" s="14">
        <v>7</v>
      </c>
      <c r="B95" s="14">
        <v>1</v>
      </c>
      <c r="C95" s="15" t="s">
        <v>360</v>
      </c>
      <c r="D95" s="16" t="s">
        <v>361</v>
      </c>
      <c r="E95" s="15">
        <v>1</v>
      </c>
      <c r="F95" s="15">
        <v>4</v>
      </c>
      <c r="G95" s="15">
        <v>3</v>
      </c>
      <c r="H95" s="15">
        <v>5</v>
      </c>
      <c r="I95" s="15" t="s">
        <v>362</v>
      </c>
      <c r="J95" s="16" t="s">
        <v>363</v>
      </c>
      <c r="K95" s="15">
        <v>1</v>
      </c>
      <c r="L95" s="15">
        <v>2</v>
      </c>
      <c r="M95" s="15">
        <v>2</v>
      </c>
      <c r="N95" s="15">
        <v>3</v>
      </c>
      <c r="O95" s="15" t="s">
        <v>364</v>
      </c>
      <c r="P95" s="16" t="s">
        <v>365</v>
      </c>
      <c r="Q95" s="15">
        <v>2</v>
      </c>
      <c r="R95" s="15">
        <v>2</v>
      </c>
      <c r="S95" s="15">
        <v>2</v>
      </c>
      <c r="T95" s="15">
        <v>4</v>
      </c>
      <c r="U95" s="15" t="s">
        <v>366</v>
      </c>
      <c r="V95" s="16" t="s">
        <v>365</v>
      </c>
      <c r="W95" s="15">
        <v>2</v>
      </c>
      <c r="X95" s="15">
        <v>2</v>
      </c>
      <c r="Y95" s="15">
        <v>2</v>
      </c>
      <c r="Z95" s="15">
        <v>4</v>
      </c>
      <c r="AA95" s="15" t="s">
        <v>366</v>
      </c>
      <c r="AB95" s="16" t="s">
        <v>365</v>
      </c>
      <c r="AC95" s="15">
        <v>2</v>
      </c>
      <c r="AD95" s="15">
        <v>2</v>
      </c>
      <c r="AE95" s="15">
        <v>2</v>
      </c>
      <c r="AF95" s="15">
        <v>4</v>
      </c>
    </row>
    <row r="96" spans="1:32" ht="30" customHeight="1" x14ac:dyDescent="0.3">
      <c r="A96" s="14">
        <v>7</v>
      </c>
      <c r="B96" s="14">
        <v>2</v>
      </c>
      <c r="C96" s="15" t="s">
        <v>367</v>
      </c>
      <c r="D96" s="16" t="s">
        <v>217</v>
      </c>
      <c r="E96" s="15">
        <v>1</v>
      </c>
      <c r="F96" s="15">
        <v>2</v>
      </c>
      <c r="G96" s="15">
        <v>2</v>
      </c>
      <c r="H96" s="15">
        <v>2</v>
      </c>
      <c r="I96" s="15" t="s">
        <v>368</v>
      </c>
      <c r="J96" s="16" t="s">
        <v>369</v>
      </c>
      <c r="K96" s="15">
        <v>2</v>
      </c>
      <c r="L96" s="15">
        <v>6</v>
      </c>
      <c r="M96" s="15">
        <v>5</v>
      </c>
      <c r="N96" s="15">
        <v>10</v>
      </c>
      <c r="O96" s="15" t="s">
        <v>370</v>
      </c>
      <c r="P96" s="16" t="s">
        <v>371</v>
      </c>
      <c r="Q96" s="15">
        <v>2</v>
      </c>
      <c r="R96" s="15">
        <v>6</v>
      </c>
      <c r="S96" s="15">
        <v>5</v>
      </c>
      <c r="T96" s="15">
        <v>9</v>
      </c>
      <c r="U96" s="15" t="s">
        <v>372</v>
      </c>
      <c r="V96" s="16" t="s">
        <v>371</v>
      </c>
      <c r="W96" s="15">
        <v>2</v>
      </c>
      <c r="X96" s="15">
        <v>6</v>
      </c>
      <c r="Y96" s="15">
        <v>5</v>
      </c>
      <c r="Z96" s="15">
        <v>9</v>
      </c>
      <c r="AA96" s="15" t="s">
        <v>373</v>
      </c>
      <c r="AB96" s="16" t="s">
        <v>371</v>
      </c>
      <c r="AC96" s="15">
        <v>2</v>
      </c>
      <c r="AD96" s="15">
        <v>6</v>
      </c>
      <c r="AE96" s="15">
        <v>5</v>
      </c>
      <c r="AF96" s="15">
        <v>9</v>
      </c>
    </row>
    <row r="97" spans="1:32" ht="30" customHeight="1" x14ac:dyDescent="0.3">
      <c r="A97" s="14">
        <v>7</v>
      </c>
      <c r="B97" s="14">
        <v>3</v>
      </c>
      <c r="C97" s="15" t="s">
        <v>374</v>
      </c>
      <c r="D97" s="16" t="s">
        <v>375</v>
      </c>
      <c r="E97" s="15">
        <v>3</v>
      </c>
      <c r="F97" s="15">
        <v>0</v>
      </c>
      <c r="G97" s="15">
        <v>3</v>
      </c>
      <c r="H97" s="15">
        <v>5</v>
      </c>
      <c r="I97" s="15" t="s">
        <v>376</v>
      </c>
      <c r="J97" s="16" t="s">
        <v>377</v>
      </c>
      <c r="K97" s="15">
        <v>2</v>
      </c>
      <c r="L97" s="15">
        <v>0</v>
      </c>
      <c r="M97" s="15">
        <v>2</v>
      </c>
      <c r="N97" s="15">
        <v>3</v>
      </c>
      <c r="O97" s="15" t="s">
        <v>378</v>
      </c>
      <c r="P97" s="16" t="s">
        <v>377</v>
      </c>
      <c r="Q97" s="15">
        <v>2</v>
      </c>
      <c r="R97" s="15">
        <v>0</v>
      </c>
      <c r="S97" s="15">
        <v>2</v>
      </c>
      <c r="T97" s="15">
        <v>3</v>
      </c>
      <c r="U97" s="15" t="s">
        <v>379</v>
      </c>
      <c r="V97" s="16" t="s">
        <v>377</v>
      </c>
      <c r="W97" s="15">
        <v>2</v>
      </c>
      <c r="X97" s="15">
        <v>0</v>
      </c>
      <c r="Y97" s="15">
        <v>2</v>
      </c>
      <c r="Z97" s="15">
        <v>3</v>
      </c>
      <c r="AA97" s="15" t="s">
        <v>380</v>
      </c>
      <c r="AB97" s="16" t="s">
        <v>377</v>
      </c>
      <c r="AC97" s="15">
        <v>2</v>
      </c>
      <c r="AD97" s="15">
        <v>0</v>
      </c>
      <c r="AE97" s="15">
        <v>2</v>
      </c>
      <c r="AF97" s="15">
        <v>3</v>
      </c>
    </row>
    <row r="98" spans="1:32" ht="30" customHeight="1" x14ac:dyDescent="0.3">
      <c r="A98" s="14">
        <v>7</v>
      </c>
      <c r="B98" s="14">
        <v>4</v>
      </c>
      <c r="C98" s="15" t="s">
        <v>381</v>
      </c>
      <c r="D98" s="16" t="s">
        <v>332</v>
      </c>
      <c r="E98" s="15">
        <v>3</v>
      </c>
      <c r="F98" s="15">
        <v>0</v>
      </c>
      <c r="G98" s="15">
        <v>3</v>
      </c>
      <c r="H98" s="15">
        <v>5</v>
      </c>
      <c r="I98" s="15" t="s">
        <v>382</v>
      </c>
      <c r="J98" s="16" t="s">
        <v>383</v>
      </c>
      <c r="K98" s="15">
        <v>2</v>
      </c>
      <c r="L98" s="15">
        <v>0</v>
      </c>
      <c r="M98" s="15">
        <v>2</v>
      </c>
      <c r="N98" s="15">
        <v>4</v>
      </c>
      <c r="O98" s="15" t="s">
        <v>384</v>
      </c>
      <c r="P98" s="16" t="s">
        <v>385</v>
      </c>
      <c r="Q98" s="15">
        <v>2</v>
      </c>
      <c r="R98" s="15">
        <v>0</v>
      </c>
      <c r="S98" s="15">
        <v>2</v>
      </c>
      <c r="T98" s="15">
        <v>3</v>
      </c>
      <c r="U98" s="15" t="s">
        <v>278</v>
      </c>
      <c r="V98" s="16" t="s">
        <v>386</v>
      </c>
      <c r="W98" s="15">
        <v>2</v>
      </c>
      <c r="X98" s="15">
        <v>0</v>
      </c>
      <c r="Y98" s="15">
        <v>2</v>
      </c>
      <c r="Z98" s="15">
        <v>3</v>
      </c>
      <c r="AA98" s="15" t="s">
        <v>278</v>
      </c>
      <c r="AB98" s="16" t="s">
        <v>386</v>
      </c>
      <c r="AC98" s="15">
        <v>2</v>
      </c>
      <c r="AD98" s="15">
        <v>0</v>
      </c>
      <c r="AE98" s="15">
        <v>2</v>
      </c>
      <c r="AF98" s="15">
        <v>3</v>
      </c>
    </row>
    <row r="99" spans="1:32" ht="30" customHeight="1" x14ac:dyDescent="0.3">
      <c r="A99" s="14">
        <v>7</v>
      </c>
      <c r="B99" s="14">
        <v>5</v>
      </c>
      <c r="C99" s="15" t="s">
        <v>387</v>
      </c>
      <c r="D99" s="16" t="s">
        <v>388</v>
      </c>
      <c r="E99" s="15">
        <v>3</v>
      </c>
      <c r="F99" s="15">
        <v>0</v>
      </c>
      <c r="G99" s="15">
        <v>3</v>
      </c>
      <c r="H99" s="15">
        <v>5</v>
      </c>
      <c r="I99" s="15" t="s">
        <v>389</v>
      </c>
      <c r="J99" s="16" t="s">
        <v>390</v>
      </c>
      <c r="K99" s="15">
        <v>2</v>
      </c>
      <c r="L99" s="15">
        <v>0</v>
      </c>
      <c r="M99" s="15">
        <v>2</v>
      </c>
      <c r="N99" s="15">
        <v>2</v>
      </c>
      <c r="O99" s="15" t="s">
        <v>391</v>
      </c>
      <c r="P99" s="16" t="s">
        <v>392</v>
      </c>
      <c r="Q99" s="15">
        <v>2</v>
      </c>
      <c r="R99" s="15">
        <v>0</v>
      </c>
      <c r="S99" s="15">
        <v>2</v>
      </c>
      <c r="T99" s="15">
        <v>3</v>
      </c>
      <c r="U99" s="15" t="s">
        <v>393</v>
      </c>
      <c r="V99" s="16" t="s">
        <v>392</v>
      </c>
      <c r="W99" s="15">
        <v>2</v>
      </c>
      <c r="X99" s="15">
        <v>0</v>
      </c>
      <c r="Y99" s="15">
        <v>2</v>
      </c>
      <c r="Z99" s="15">
        <v>3</v>
      </c>
      <c r="AA99" s="15" t="s">
        <v>393</v>
      </c>
      <c r="AB99" s="16" t="s">
        <v>392</v>
      </c>
      <c r="AC99" s="15">
        <v>2</v>
      </c>
      <c r="AD99" s="15">
        <v>0</v>
      </c>
      <c r="AE99" s="15">
        <v>2</v>
      </c>
      <c r="AF99" s="15">
        <v>3</v>
      </c>
    </row>
    <row r="100" spans="1:32" ht="30" customHeight="1" x14ac:dyDescent="0.3">
      <c r="A100" s="14">
        <v>7</v>
      </c>
      <c r="B100" s="14">
        <v>6</v>
      </c>
      <c r="C100" s="15" t="s">
        <v>394</v>
      </c>
      <c r="D100" s="16" t="s">
        <v>395</v>
      </c>
      <c r="E100" s="15">
        <v>2</v>
      </c>
      <c r="F100" s="15">
        <v>0</v>
      </c>
      <c r="G100" s="15">
        <v>2</v>
      </c>
      <c r="H100" s="15">
        <v>3</v>
      </c>
      <c r="I100" s="15" t="s">
        <v>396</v>
      </c>
      <c r="J100" s="16" t="s">
        <v>397</v>
      </c>
      <c r="K100" s="15">
        <v>2</v>
      </c>
      <c r="L100" s="15">
        <v>0</v>
      </c>
      <c r="M100" s="15">
        <v>2</v>
      </c>
      <c r="N100" s="15">
        <v>2</v>
      </c>
      <c r="O100" s="15" t="s">
        <v>398</v>
      </c>
      <c r="P100" s="16" t="s">
        <v>397</v>
      </c>
      <c r="Q100" s="15">
        <v>2</v>
      </c>
      <c r="R100" s="15">
        <v>2</v>
      </c>
      <c r="S100" s="15">
        <v>3</v>
      </c>
      <c r="T100" s="15">
        <v>4</v>
      </c>
      <c r="U100" s="15" t="s">
        <v>399</v>
      </c>
      <c r="V100" s="16" t="s">
        <v>397</v>
      </c>
      <c r="W100" s="15">
        <v>2</v>
      </c>
      <c r="X100" s="15">
        <v>2</v>
      </c>
      <c r="Y100" s="15">
        <v>3</v>
      </c>
      <c r="Z100" s="15">
        <v>4</v>
      </c>
      <c r="AA100" s="15" t="s">
        <v>399</v>
      </c>
      <c r="AB100" s="16" t="s">
        <v>397</v>
      </c>
      <c r="AC100" s="15">
        <v>2</v>
      </c>
      <c r="AD100" s="15">
        <v>2</v>
      </c>
      <c r="AE100" s="15">
        <v>3</v>
      </c>
      <c r="AF100" s="15">
        <v>4</v>
      </c>
    </row>
    <row r="101" spans="1:32" ht="36" customHeight="1" x14ac:dyDescent="0.3">
      <c r="A101" s="14">
        <v>7</v>
      </c>
      <c r="B101" s="14">
        <v>7</v>
      </c>
      <c r="C101" s="15" t="s">
        <v>400</v>
      </c>
      <c r="D101" s="16" t="s">
        <v>291</v>
      </c>
      <c r="E101" s="15">
        <v>2</v>
      </c>
      <c r="F101" s="15">
        <v>4</v>
      </c>
      <c r="G101" s="15">
        <v>4</v>
      </c>
      <c r="H101" s="15">
        <v>5</v>
      </c>
      <c r="I101" s="17" t="s">
        <v>362</v>
      </c>
      <c r="J101" s="18" t="s">
        <v>363</v>
      </c>
      <c r="K101" s="17">
        <v>1</v>
      </c>
      <c r="L101" s="17">
        <v>2</v>
      </c>
      <c r="M101" s="17">
        <v>2</v>
      </c>
      <c r="N101" s="17">
        <v>3</v>
      </c>
      <c r="O101" s="17" t="s">
        <v>364</v>
      </c>
      <c r="P101" s="18" t="s">
        <v>365</v>
      </c>
      <c r="Q101" s="17">
        <v>2</v>
      </c>
      <c r="R101" s="17">
        <v>2</v>
      </c>
      <c r="S101" s="17">
        <v>2</v>
      </c>
      <c r="T101" s="17">
        <v>4</v>
      </c>
      <c r="U101" s="17" t="s">
        <v>366</v>
      </c>
      <c r="V101" s="18" t="s">
        <v>365</v>
      </c>
      <c r="W101" s="17">
        <v>2</v>
      </c>
      <c r="X101" s="17">
        <v>2</v>
      </c>
      <c r="Y101" s="17">
        <v>2</v>
      </c>
      <c r="Z101" s="17">
        <v>4</v>
      </c>
      <c r="AA101" s="17" t="s">
        <v>366</v>
      </c>
      <c r="AB101" s="18" t="s">
        <v>365</v>
      </c>
      <c r="AC101" s="17">
        <v>2</v>
      </c>
      <c r="AD101" s="17">
        <v>2</v>
      </c>
      <c r="AE101" s="17">
        <v>2</v>
      </c>
      <c r="AF101" s="17">
        <v>4</v>
      </c>
    </row>
    <row r="102" spans="1:32" ht="30" customHeight="1" x14ac:dyDescent="0.3">
      <c r="A102" s="14">
        <v>7</v>
      </c>
      <c r="B102" s="14">
        <v>8</v>
      </c>
      <c r="C102" s="19" t="s">
        <v>70</v>
      </c>
      <c r="D102" s="19"/>
      <c r="E102" s="19"/>
      <c r="F102" s="19"/>
      <c r="G102" s="19"/>
      <c r="H102" s="19"/>
      <c r="I102" s="15" t="s">
        <v>401</v>
      </c>
      <c r="J102" s="16" t="s">
        <v>402</v>
      </c>
      <c r="K102" s="15">
        <v>2</v>
      </c>
      <c r="L102" s="15">
        <v>0</v>
      </c>
      <c r="M102" s="15">
        <v>2</v>
      </c>
      <c r="N102" s="15">
        <v>2</v>
      </c>
      <c r="O102" s="15" t="s">
        <v>403</v>
      </c>
      <c r="P102" s="16" t="s">
        <v>404</v>
      </c>
      <c r="Q102" s="15">
        <v>3</v>
      </c>
      <c r="R102" s="15">
        <v>0</v>
      </c>
      <c r="S102" s="15">
        <v>3</v>
      </c>
      <c r="T102" s="15">
        <v>4</v>
      </c>
      <c r="U102" s="15" t="s">
        <v>405</v>
      </c>
      <c r="V102" s="16" t="s">
        <v>404</v>
      </c>
      <c r="W102" s="15">
        <v>3</v>
      </c>
      <c r="X102" s="15">
        <v>0</v>
      </c>
      <c r="Y102" s="15">
        <v>3</v>
      </c>
      <c r="Z102" s="15">
        <v>4</v>
      </c>
      <c r="AA102" s="15" t="s">
        <v>405</v>
      </c>
      <c r="AB102" s="16" t="s">
        <v>404</v>
      </c>
      <c r="AC102" s="15">
        <v>3</v>
      </c>
      <c r="AD102" s="15">
        <v>0</v>
      </c>
      <c r="AE102" s="15">
        <v>3</v>
      </c>
      <c r="AF102" s="15">
        <v>4</v>
      </c>
    </row>
    <row r="103" spans="1:32" ht="36" customHeight="1" x14ac:dyDescent="0.3">
      <c r="A103" s="14">
        <v>7</v>
      </c>
      <c r="B103" s="14">
        <v>9</v>
      </c>
      <c r="C103" s="19" t="s">
        <v>70</v>
      </c>
      <c r="D103" s="19"/>
      <c r="E103" s="19"/>
      <c r="F103" s="19"/>
      <c r="G103" s="19"/>
      <c r="H103" s="19"/>
      <c r="I103" s="15" t="s">
        <v>406</v>
      </c>
      <c r="J103" s="16" t="s">
        <v>407</v>
      </c>
      <c r="K103" s="15">
        <v>2</v>
      </c>
      <c r="L103" s="15">
        <v>0</v>
      </c>
      <c r="M103" s="15">
        <v>2</v>
      </c>
      <c r="N103" s="15">
        <v>4</v>
      </c>
      <c r="O103" s="17" t="s">
        <v>378</v>
      </c>
      <c r="P103" s="18" t="s">
        <v>377</v>
      </c>
      <c r="Q103" s="17">
        <v>2</v>
      </c>
      <c r="R103" s="17">
        <v>0</v>
      </c>
      <c r="S103" s="17">
        <v>2</v>
      </c>
      <c r="T103" s="17">
        <v>3</v>
      </c>
      <c r="U103" s="17" t="s">
        <v>379</v>
      </c>
      <c r="V103" s="18" t="s">
        <v>377</v>
      </c>
      <c r="W103" s="17">
        <v>2</v>
      </c>
      <c r="X103" s="17">
        <v>0</v>
      </c>
      <c r="Y103" s="17">
        <v>2</v>
      </c>
      <c r="Z103" s="17">
        <v>3</v>
      </c>
      <c r="AA103" s="17" t="s">
        <v>380</v>
      </c>
      <c r="AB103" s="18" t="s">
        <v>377</v>
      </c>
      <c r="AC103" s="17">
        <v>2</v>
      </c>
      <c r="AD103" s="17">
        <v>0</v>
      </c>
      <c r="AE103" s="17">
        <v>2</v>
      </c>
      <c r="AF103" s="17">
        <v>3</v>
      </c>
    </row>
    <row r="105" spans="1:32" ht="19.5" customHeight="1" x14ac:dyDescent="0.3">
      <c r="A105" s="51" t="s">
        <v>408</v>
      </c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3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  <c r="AC105" s="8"/>
      <c r="AD105" s="8"/>
      <c r="AE105" s="8"/>
      <c r="AF105" s="8"/>
    </row>
    <row r="106" spans="1:32" ht="15" customHeight="1" x14ac:dyDescent="0.3">
      <c r="A106" s="6" t="s">
        <v>2</v>
      </c>
      <c r="B106" s="6" t="s">
        <v>3</v>
      </c>
      <c r="C106" s="5" t="s">
        <v>4</v>
      </c>
      <c r="D106" s="5"/>
      <c r="E106" s="5"/>
      <c r="F106" s="5"/>
      <c r="G106" s="5"/>
      <c r="H106" s="5"/>
      <c r="I106" s="4" t="s">
        <v>5</v>
      </c>
      <c r="J106" s="4"/>
      <c r="K106" s="4"/>
      <c r="L106" s="4"/>
      <c r="M106" s="4"/>
      <c r="N106" s="4"/>
      <c r="O106" s="3" t="s">
        <v>6</v>
      </c>
      <c r="P106" s="3"/>
      <c r="Q106" s="3"/>
      <c r="R106" s="3"/>
      <c r="S106" s="3"/>
      <c r="T106" s="3"/>
      <c r="U106" s="2" t="s">
        <v>7</v>
      </c>
      <c r="V106" s="2"/>
      <c r="W106" s="2"/>
      <c r="X106" s="2"/>
      <c r="Y106" s="2"/>
      <c r="Z106" s="2"/>
      <c r="AA106" s="1" t="s">
        <v>8</v>
      </c>
      <c r="AB106" s="1"/>
      <c r="AC106" s="1"/>
      <c r="AD106" s="1"/>
      <c r="AE106" s="1"/>
      <c r="AF106" s="1"/>
    </row>
    <row r="107" spans="1:32" x14ac:dyDescent="0.3">
      <c r="A107" s="6"/>
      <c r="B107" s="6"/>
      <c r="C107" s="9" t="s">
        <v>9</v>
      </c>
      <c r="D107" s="9" t="s">
        <v>10</v>
      </c>
      <c r="E107" s="9" t="s">
        <v>11</v>
      </c>
      <c r="F107" s="9" t="s">
        <v>12</v>
      </c>
      <c r="G107" s="9" t="s">
        <v>13</v>
      </c>
      <c r="H107" s="9" t="s">
        <v>14</v>
      </c>
      <c r="I107" s="10" t="s">
        <v>9</v>
      </c>
      <c r="J107" s="10" t="s">
        <v>10</v>
      </c>
      <c r="K107" s="10" t="s">
        <v>11</v>
      </c>
      <c r="L107" s="10" t="s">
        <v>12</v>
      </c>
      <c r="M107" s="10" t="s">
        <v>13</v>
      </c>
      <c r="N107" s="10" t="s">
        <v>14</v>
      </c>
      <c r="O107" s="11" t="s">
        <v>9</v>
      </c>
      <c r="P107" s="11" t="s">
        <v>10</v>
      </c>
      <c r="Q107" s="11" t="s">
        <v>11</v>
      </c>
      <c r="R107" s="11" t="s">
        <v>12</v>
      </c>
      <c r="S107" s="11" t="s">
        <v>13</v>
      </c>
      <c r="T107" s="11" t="s">
        <v>14</v>
      </c>
      <c r="U107" s="12" t="s">
        <v>9</v>
      </c>
      <c r="V107" s="12" t="s">
        <v>10</v>
      </c>
      <c r="W107" s="12" t="s">
        <v>11</v>
      </c>
      <c r="X107" s="12" t="s">
        <v>12</v>
      </c>
      <c r="Y107" s="12" t="s">
        <v>13</v>
      </c>
      <c r="Z107" s="12" t="s">
        <v>14</v>
      </c>
      <c r="AA107" s="13" t="s">
        <v>9</v>
      </c>
      <c r="AB107" s="13" t="s">
        <v>10</v>
      </c>
      <c r="AC107" s="13" t="s">
        <v>11</v>
      </c>
      <c r="AD107" s="13" t="s">
        <v>12</v>
      </c>
      <c r="AE107" s="13" t="s">
        <v>13</v>
      </c>
      <c r="AF107" s="13" t="s">
        <v>14</v>
      </c>
    </row>
    <row r="108" spans="1:32" ht="30" customHeight="1" x14ac:dyDescent="0.3">
      <c r="A108" s="14">
        <v>8</v>
      </c>
      <c r="B108" s="14">
        <v>1</v>
      </c>
      <c r="C108" s="15" t="s">
        <v>409</v>
      </c>
      <c r="D108" s="16" t="s">
        <v>410</v>
      </c>
      <c r="E108" s="15">
        <v>1</v>
      </c>
      <c r="F108" s="15">
        <v>4</v>
      </c>
      <c r="G108" s="15">
        <v>3</v>
      </c>
      <c r="H108" s="15">
        <v>5</v>
      </c>
      <c r="I108" s="15" t="s">
        <v>411</v>
      </c>
      <c r="J108" s="16" t="s">
        <v>412</v>
      </c>
      <c r="K108" s="15">
        <v>2</v>
      </c>
      <c r="L108" s="15">
        <v>6</v>
      </c>
      <c r="M108" s="15">
        <v>5</v>
      </c>
      <c r="N108" s="15">
        <v>10</v>
      </c>
      <c r="O108" s="15" t="s">
        <v>413</v>
      </c>
      <c r="P108" s="16" t="s">
        <v>414</v>
      </c>
      <c r="Q108" s="15">
        <v>2</v>
      </c>
      <c r="R108" s="15">
        <v>6</v>
      </c>
      <c r="S108" s="15">
        <v>5</v>
      </c>
      <c r="T108" s="15">
        <v>9</v>
      </c>
      <c r="U108" s="15" t="s">
        <v>415</v>
      </c>
      <c r="V108" s="16" t="s">
        <v>414</v>
      </c>
      <c r="W108" s="15">
        <v>2</v>
      </c>
      <c r="X108" s="15">
        <v>6</v>
      </c>
      <c r="Y108" s="15">
        <v>5</v>
      </c>
      <c r="Z108" s="15">
        <v>9</v>
      </c>
      <c r="AA108" s="15" t="s">
        <v>416</v>
      </c>
      <c r="AB108" s="16" t="s">
        <v>414</v>
      </c>
      <c r="AC108" s="15">
        <v>2</v>
      </c>
      <c r="AD108" s="15">
        <v>6</v>
      </c>
      <c r="AE108" s="15">
        <v>5</v>
      </c>
      <c r="AF108" s="15">
        <v>9</v>
      </c>
    </row>
    <row r="109" spans="1:32" ht="30" customHeight="1" x14ac:dyDescent="0.3">
      <c r="A109" s="14">
        <v>8</v>
      </c>
      <c r="B109" s="14">
        <v>2</v>
      </c>
      <c r="C109" s="15" t="s">
        <v>417</v>
      </c>
      <c r="D109" s="16" t="s">
        <v>418</v>
      </c>
      <c r="E109" s="15">
        <v>1</v>
      </c>
      <c r="F109" s="15">
        <v>4</v>
      </c>
      <c r="G109" s="15">
        <v>3</v>
      </c>
      <c r="H109" s="15">
        <v>5</v>
      </c>
      <c r="I109" s="17" t="s">
        <v>411</v>
      </c>
      <c r="J109" s="18" t="s">
        <v>412</v>
      </c>
      <c r="K109" s="17">
        <v>2</v>
      </c>
      <c r="L109" s="17">
        <v>6</v>
      </c>
      <c r="M109" s="17">
        <v>5</v>
      </c>
      <c r="N109" s="17">
        <v>10</v>
      </c>
      <c r="O109" s="15" t="s">
        <v>419</v>
      </c>
      <c r="P109" s="16" t="s">
        <v>418</v>
      </c>
      <c r="Q109" s="15">
        <v>1</v>
      </c>
      <c r="R109" s="15">
        <v>2</v>
      </c>
      <c r="S109" s="15">
        <v>2</v>
      </c>
      <c r="T109" s="15">
        <v>3</v>
      </c>
      <c r="U109" s="15" t="s">
        <v>420</v>
      </c>
      <c r="V109" s="16" t="s">
        <v>418</v>
      </c>
      <c r="W109" s="15">
        <v>1</v>
      </c>
      <c r="X109" s="15">
        <v>2</v>
      </c>
      <c r="Y109" s="15">
        <v>2</v>
      </c>
      <c r="Z109" s="15">
        <v>3</v>
      </c>
      <c r="AA109" s="15" t="s">
        <v>420</v>
      </c>
      <c r="AB109" s="16" t="s">
        <v>418</v>
      </c>
      <c r="AC109" s="15">
        <v>1</v>
      </c>
      <c r="AD109" s="15">
        <v>2</v>
      </c>
      <c r="AE109" s="15">
        <v>2</v>
      </c>
      <c r="AF109" s="15">
        <v>3</v>
      </c>
    </row>
    <row r="110" spans="1:32" ht="30" customHeight="1" x14ac:dyDescent="0.3">
      <c r="A110" s="14">
        <v>8</v>
      </c>
      <c r="B110" s="14">
        <v>3</v>
      </c>
      <c r="C110" s="15" t="s">
        <v>421</v>
      </c>
      <c r="D110" s="16" t="s">
        <v>422</v>
      </c>
      <c r="E110" s="15">
        <v>2</v>
      </c>
      <c r="F110" s="15">
        <v>2</v>
      </c>
      <c r="G110" s="15">
        <v>3</v>
      </c>
      <c r="H110" s="15">
        <v>5</v>
      </c>
      <c r="I110" s="15" t="s">
        <v>423</v>
      </c>
      <c r="J110" s="16" t="s">
        <v>422</v>
      </c>
      <c r="K110" s="15">
        <v>2</v>
      </c>
      <c r="L110" s="15">
        <v>0</v>
      </c>
      <c r="M110" s="15">
        <v>2</v>
      </c>
      <c r="N110" s="15">
        <v>3</v>
      </c>
      <c r="O110" s="15" t="s">
        <v>424</v>
      </c>
      <c r="P110" s="16" t="s">
        <v>422</v>
      </c>
      <c r="Q110" s="15">
        <v>1</v>
      </c>
      <c r="R110" s="15">
        <v>2</v>
      </c>
      <c r="S110" s="15">
        <v>2</v>
      </c>
      <c r="T110" s="15">
        <v>4</v>
      </c>
      <c r="U110" s="15" t="s">
        <v>425</v>
      </c>
      <c r="V110" s="16" t="s">
        <v>422</v>
      </c>
      <c r="W110" s="15">
        <v>1</v>
      </c>
      <c r="X110" s="15">
        <v>2</v>
      </c>
      <c r="Y110" s="15">
        <v>2</v>
      </c>
      <c r="Z110" s="15">
        <v>4</v>
      </c>
      <c r="AA110" s="15" t="s">
        <v>425</v>
      </c>
      <c r="AB110" s="16" t="s">
        <v>422</v>
      </c>
      <c r="AC110" s="15">
        <v>1</v>
      </c>
      <c r="AD110" s="15">
        <v>2</v>
      </c>
      <c r="AE110" s="15">
        <v>2</v>
      </c>
      <c r="AF110" s="15">
        <v>4</v>
      </c>
    </row>
    <row r="111" spans="1:32" ht="30" customHeight="1" x14ac:dyDescent="0.3">
      <c r="A111" s="14">
        <v>8</v>
      </c>
      <c r="B111" s="14">
        <v>4</v>
      </c>
      <c r="C111" s="15" t="s">
        <v>426</v>
      </c>
      <c r="D111" s="16" t="s">
        <v>390</v>
      </c>
      <c r="E111" s="15">
        <v>2</v>
      </c>
      <c r="F111" s="15">
        <v>0</v>
      </c>
      <c r="G111" s="15">
        <v>2</v>
      </c>
      <c r="H111" s="15">
        <v>5</v>
      </c>
      <c r="I111" s="15" t="s">
        <v>427</v>
      </c>
      <c r="J111" s="16" t="s">
        <v>428</v>
      </c>
      <c r="K111" s="15">
        <v>2</v>
      </c>
      <c r="L111" s="15">
        <v>0</v>
      </c>
      <c r="M111" s="15">
        <v>2</v>
      </c>
      <c r="N111" s="15">
        <v>3</v>
      </c>
      <c r="O111" s="15" t="s">
        <v>429</v>
      </c>
      <c r="P111" s="16" t="s">
        <v>428</v>
      </c>
      <c r="Q111" s="15">
        <v>2</v>
      </c>
      <c r="R111" s="15">
        <v>0</v>
      </c>
      <c r="S111" s="15">
        <v>2</v>
      </c>
      <c r="T111" s="15">
        <v>3</v>
      </c>
      <c r="U111" s="15" t="s">
        <v>430</v>
      </c>
      <c r="V111" s="16" t="s">
        <v>428</v>
      </c>
      <c r="W111" s="15">
        <v>2</v>
      </c>
      <c r="X111" s="15">
        <v>0</v>
      </c>
      <c r="Y111" s="15">
        <v>2</v>
      </c>
      <c r="Z111" s="15">
        <v>3</v>
      </c>
      <c r="AA111" s="15" t="s">
        <v>431</v>
      </c>
      <c r="AB111" s="16" t="s">
        <v>428</v>
      </c>
      <c r="AC111" s="15">
        <v>2</v>
      </c>
      <c r="AD111" s="15">
        <v>0</v>
      </c>
      <c r="AE111" s="15">
        <v>2</v>
      </c>
      <c r="AF111" s="15">
        <v>3</v>
      </c>
    </row>
    <row r="112" spans="1:32" ht="30" customHeight="1" x14ac:dyDescent="0.3">
      <c r="A112" s="14">
        <v>8</v>
      </c>
      <c r="B112" s="14">
        <v>5</v>
      </c>
      <c r="C112" s="15" t="s">
        <v>432</v>
      </c>
      <c r="D112" s="16" t="s">
        <v>341</v>
      </c>
      <c r="E112" s="15">
        <v>3</v>
      </c>
      <c r="F112" s="15">
        <v>0</v>
      </c>
      <c r="G112" s="15">
        <v>3</v>
      </c>
      <c r="H112" s="15">
        <v>5</v>
      </c>
      <c r="I112" s="15" t="s">
        <v>433</v>
      </c>
      <c r="J112" s="16" t="s">
        <v>434</v>
      </c>
      <c r="K112" s="15">
        <v>2</v>
      </c>
      <c r="L112" s="15">
        <v>0</v>
      </c>
      <c r="M112" s="15">
        <v>2</v>
      </c>
      <c r="N112" s="15">
        <v>4</v>
      </c>
      <c r="O112" s="15" t="s">
        <v>435</v>
      </c>
      <c r="P112" s="16" t="s">
        <v>436</v>
      </c>
      <c r="Q112" s="15">
        <v>2</v>
      </c>
      <c r="R112" s="15">
        <v>0</v>
      </c>
      <c r="S112" s="15">
        <v>2</v>
      </c>
      <c r="T112" s="15">
        <v>3</v>
      </c>
      <c r="U112" s="15" t="s">
        <v>278</v>
      </c>
      <c r="V112" s="16" t="s">
        <v>437</v>
      </c>
      <c r="W112" s="15">
        <v>2</v>
      </c>
      <c r="X112" s="15">
        <v>0</v>
      </c>
      <c r="Y112" s="15">
        <v>2</v>
      </c>
      <c r="Z112" s="15">
        <v>3</v>
      </c>
      <c r="AA112" s="15" t="s">
        <v>278</v>
      </c>
      <c r="AB112" s="16" t="s">
        <v>437</v>
      </c>
      <c r="AC112" s="15">
        <v>2</v>
      </c>
      <c r="AD112" s="15">
        <v>0</v>
      </c>
      <c r="AE112" s="15">
        <v>2</v>
      </c>
      <c r="AF112" s="15">
        <v>3</v>
      </c>
    </row>
    <row r="113" spans="1:32" ht="36" customHeight="1" x14ac:dyDescent="0.3">
      <c r="A113" s="14">
        <v>8</v>
      </c>
      <c r="B113" s="14">
        <v>6</v>
      </c>
      <c r="C113" s="15" t="s">
        <v>438</v>
      </c>
      <c r="D113" s="16" t="s">
        <v>332</v>
      </c>
      <c r="E113" s="15">
        <v>3</v>
      </c>
      <c r="F113" s="15">
        <v>0</v>
      </c>
      <c r="G113" s="15">
        <v>3</v>
      </c>
      <c r="H113" s="15">
        <v>5</v>
      </c>
      <c r="I113" s="15" t="s">
        <v>439</v>
      </c>
      <c r="J113" s="16" t="s">
        <v>440</v>
      </c>
      <c r="K113" s="15">
        <v>2</v>
      </c>
      <c r="L113" s="15">
        <v>0</v>
      </c>
      <c r="M113" s="15">
        <v>2</v>
      </c>
      <c r="N113" s="15">
        <v>4</v>
      </c>
      <c r="O113" s="17" t="s">
        <v>429</v>
      </c>
      <c r="P113" s="18" t="s">
        <v>428</v>
      </c>
      <c r="Q113" s="17">
        <v>2</v>
      </c>
      <c r="R113" s="17">
        <v>0</v>
      </c>
      <c r="S113" s="17">
        <v>2</v>
      </c>
      <c r="T113" s="17">
        <v>3</v>
      </c>
      <c r="U113" s="17" t="s">
        <v>430</v>
      </c>
      <c r="V113" s="18" t="s">
        <v>428</v>
      </c>
      <c r="W113" s="17">
        <v>2</v>
      </c>
      <c r="X113" s="17">
        <v>0</v>
      </c>
      <c r="Y113" s="17">
        <v>2</v>
      </c>
      <c r="Z113" s="17">
        <v>3</v>
      </c>
      <c r="AA113" s="17" t="s">
        <v>431</v>
      </c>
      <c r="AB113" s="18" t="s">
        <v>428</v>
      </c>
      <c r="AC113" s="17">
        <v>2</v>
      </c>
      <c r="AD113" s="17">
        <v>0</v>
      </c>
      <c r="AE113" s="17">
        <v>2</v>
      </c>
      <c r="AF113" s="17">
        <v>3</v>
      </c>
    </row>
    <row r="114" spans="1:32" ht="30" customHeight="1" x14ac:dyDescent="0.3">
      <c r="A114" s="14">
        <v>8</v>
      </c>
      <c r="B114" s="14">
        <v>7</v>
      </c>
      <c r="C114" s="19" t="s">
        <v>70</v>
      </c>
      <c r="D114" s="19"/>
      <c r="E114" s="19"/>
      <c r="F114" s="19"/>
      <c r="G114" s="19"/>
      <c r="H114" s="19"/>
      <c r="I114" s="15" t="s">
        <v>441</v>
      </c>
      <c r="J114" s="16" t="s">
        <v>442</v>
      </c>
      <c r="K114" s="15">
        <v>2</v>
      </c>
      <c r="L114" s="15">
        <v>0</v>
      </c>
      <c r="M114" s="15">
        <v>2</v>
      </c>
      <c r="N114" s="15">
        <v>3</v>
      </c>
      <c r="O114" s="15" t="s">
        <v>443</v>
      </c>
      <c r="P114" s="16" t="s">
        <v>442</v>
      </c>
      <c r="Q114" s="15">
        <v>2</v>
      </c>
      <c r="R114" s="15">
        <v>0</v>
      </c>
      <c r="S114" s="15">
        <v>2</v>
      </c>
      <c r="T114" s="15">
        <v>4</v>
      </c>
      <c r="U114" s="15" t="s">
        <v>444</v>
      </c>
      <c r="V114" s="16" t="s">
        <v>442</v>
      </c>
      <c r="W114" s="15">
        <v>2</v>
      </c>
      <c r="X114" s="15">
        <v>0</v>
      </c>
      <c r="Y114" s="15">
        <v>2</v>
      </c>
      <c r="Z114" s="15">
        <v>4</v>
      </c>
      <c r="AA114" s="15" t="s">
        <v>444</v>
      </c>
      <c r="AB114" s="16" t="s">
        <v>442</v>
      </c>
      <c r="AC114" s="15">
        <v>2</v>
      </c>
      <c r="AD114" s="15">
        <v>0</v>
      </c>
      <c r="AE114" s="15">
        <v>2</v>
      </c>
      <c r="AF114" s="15">
        <v>4</v>
      </c>
    </row>
    <row r="115" spans="1:32" ht="30" customHeight="1" x14ac:dyDescent="0.3">
      <c r="A115" s="14">
        <v>8</v>
      </c>
      <c r="B115" s="14">
        <v>8</v>
      </c>
      <c r="C115" s="19" t="s">
        <v>70</v>
      </c>
      <c r="D115" s="19"/>
      <c r="E115" s="19"/>
      <c r="F115" s="19"/>
      <c r="G115" s="19"/>
      <c r="H115" s="19"/>
      <c r="I115" s="15" t="s">
        <v>445</v>
      </c>
      <c r="J115" s="16" t="s">
        <v>446</v>
      </c>
      <c r="K115" s="15">
        <v>1</v>
      </c>
      <c r="L115" s="15">
        <v>2</v>
      </c>
      <c r="M115" s="15">
        <v>2</v>
      </c>
      <c r="N115" s="15">
        <v>3</v>
      </c>
      <c r="O115" s="15" t="s">
        <v>447</v>
      </c>
      <c r="P115" s="16" t="s">
        <v>448</v>
      </c>
      <c r="Q115" s="15">
        <v>2</v>
      </c>
      <c r="R115" s="15">
        <v>2</v>
      </c>
      <c r="S115" s="15">
        <v>3</v>
      </c>
      <c r="T115" s="15">
        <v>4</v>
      </c>
      <c r="U115" s="15" t="s">
        <v>449</v>
      </c>
      <c r="V115" s="16" t="s">
        <v>448</v>
      </c>
      <c r="W115" s="15">
        <v>2</v>
      </c>
      <c r="X115" s="15">
        <v>2</v>
      </c>
      <c r="Y115" s="15">
        <v>3</v>
      </c>
      <c r="Z115" s="15">
        <v>4</v>
      </c>
      <c r="AA115" s="15" t="s">
        <v>449</v>
      </c>
      <c r="AB115" s="16" t="s">
        <v>448</v>
      </c>
      <c r="AC115" s="15">
        <v>2</v>
      </c>
      <c r="AD115" s="15">
        <v>2</v>
      </c>
      <c r="AE115" s="15">
        <v>3</v>
      </c>
      <c r="AF115" s="15">
        <v>4</v>
      </c>
    </row>
  </sheetData>
  <mergeCells count="67">
    <mergeCell ref="A2:O2"/>
    <mergeCell ref="P2:AF2"/>
    <mergeCell ref="A18:O18"/>
    <mergeCell ref="P18:AF18"/>
    <mergeCell ref="A35:O35"/>
    <mergeCell ref="A48:O48"/>
    <mergeCell ref="A63:O63"/>
    <mergeCell ref="A78:O78"/>
    <mergeCell ref="A92:O92"/>
    <mergeCell ref="A105:O105"/>
    <mergeCell ref="A106:A107"/>
    <mergeCell ref="B106:B107"/>
    <mergeCell ref="C106:H106"/>
    <mergeCell ref="I106:N106"/>
    <mergeCell ref="O106:T106"/>
    <mergeCell ref="U106:Z106"/>
    <mergeCell ref="AA106:AF106"/>
    <mergeCell ref="A93:A94"/>
    <mergeCell ref="B93:B94"/>
    <mergeCell ref="C93:H93"/>
    <mergeCell ref="I93:N93"/>
    <mergeCell ref="O93:T93"/>
    <mergeCell ref="U93:Z93"/>
    <mergeCell ref="AA93:AF93"/>
    <mergeCell ref="A79:A80"/>
    <mergeCell ref="B79:B80"/>
    <mergeCell ref="C79:H79"/>
    <mergeCell ref="I79:N79"/>
    <mergeCell ref="O79:T79"/>
    <mergeCell ref="U79:Z79"/>
    <mergeCell ref="AA79:AF79"/>
    <mergeCell ref="A64:A65"/>
    <mergeCell ref="B64:B65"/>
    <mergeCell ref="C64:H64"/>
    <mergeCell ref="I64:N64"/>
    <mergeCell ref="O64:T64"/>
    <mergeCell ref="U64:Z64"/>
    <mergeCell ref="AA64:AF64"/>
    <mergeCell ref="A49:A50"/>
    <mergeCell ref="B49:B50"/>
    <mergeCell ref="C49:H49"/>
    <mergeCell ref="I49:N49"/>
    <mergeCell ref="O49:T49"/>
    <mergeCell ref="U49:Z49"/>
    <mergeCell ref="AA49:AF49"/>
    <mergeCell ref="A36:A37"/>
    <mergeCell ref="B36:B37"/>
    <mergeCell ref="C36:H36"/>
    <mergeCell ref="I36:N36"/>
    <mergeCell ref="O36:T36"/>
    <mergeCell ref="U36:Z36"/>
    <mergeCell ref="AA36:AF36"/>
    <mergeCell ref="A19:A20"/>
    <mergeCell ref="B19:B20"/>
    <mergeCell ref="C19:H19"/>
    <mergeCell ref="I19:N19"/>
    <mergeCell ref="O19:T19"/>
    <mergeCell ref="U19:Z19"/>
    <mergeCell ref="AA19:AF19"/>
    <mergeCell ref="A1:AF1"/>
    <mergeCell ref="A3:A4"/>
    <mergeCell ref="B3:B4"/>
    <mergeCell ref="C3:H3"/>
    <mergeCell ref="I3:N3"/>
    <mergeCell ref="O3:T3"/>
    <mergeCell ref="U3:Z3"/>
    <mergeCell ref="AA3:AF3"/>
  </mergeCells>
  <pageMargins left="0.75" right="0.75" top="1" bottom="1" header="0.511811023622047" footer="0.511811023622047"/>
  <pageSetup paperSize="8" scale="39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2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9" customWidth="1"/>
    <col min="2" max="2" width="8" customWidth="1"/>
    <col min="3" max="3" width="18" customWidth="1"/>
    <col min="4" max="4" width="46" customWidth="1"/>
    <col min="5" max="5" width="10" customWidth="1"/>
    <col min="6" max="8" width="5" customWidth="1"/>
    <col min="9" max="9" width="6" customWidth="1"/>
    <col min="10" max="10" width="12" customWidth="1"/>
    <col min="11" max="11" width="11" customWidth="1"/>
  </cols>
  <sheetData>
    <row r="1" spans="1:11" ht="26.4" x14ac:dyDescent="0.3">
      <c r="A1" s="20" t="s">
        <v>450</v>
      </c>
      <c r="B1" s="20" t="s">
        <v>451</v>
      </c>
      <c r="C1" s="20" t="s">
        <v>9</v>
      </c>
      <c r="D1" s="20" t="s">
        <v>10</v>
      </c>
      <c r="E1" s="20" t="s">
        <v>452</v>
      </c>
      <c r="F1" s="20" t="s">
        <v>11</v>
      </c>
      <c r="G1" s="20" t="s">
        <v>12</v>
      </c>
      <c r="H1" s="20" t="s">
        <v>13</v>
      </c>
      <c r="I1" s="20" t="s">
        <v>14</v>
      </c>
      <c r="J1" s="20" t="s">
        <v>453</v>
      </c>
      <c r="K1" s="20" t="s">
        <v>454</v>
      </c>
    </row>
    <row r="2" spans="1:11" x14ac:dyDescent="0.3">
      <c r="A2" s="21" t="s">
        <v>455</v>
      </c>
      <c r="B2" s="21">
        <v>1</v>
      </c>
      <c r="C2" s="21" t="s">
        <v>15</v>
      </c>
      <c r="D2" s="22" t="s">
        <v>16</v>
      </c>
      <c r="E2" s="21" t="s">
        <v>456</v>
      </c>
      <c r="F2" s="21">
        <v>2</v>
      </c>
      <c r="G2" s="21">
        <v>0</v>
      </c>
      <c r="H2" s="21">
        <v>2</v>
      </c>
      <c r="I2" s="21">
        <v>2</v>
      </c>
      <c r="J2" s="21">
        <f>COUNTIFS('Eşdeğerlik Tablosu'!$C:$C,C2,'Eşdeğerlik Tablosu'!$A:$A,B2)</f>
        <v>1</v>
      </c>
      <c r="K2" s="21" t="str">
        <f t="shared" ref="K2:K65" si="0">IF(J2&gt;0,"Eşleşti","EKSİK")</f>
        <v>Eşleşti</v>
      </c>
    </row>
    <row r="3" spans="1:11" x14ac:dyDescent="0.3">
      <c r="A3" s="21" t="s">
        <v>455</v>
      </c>
      <c r="B3" s="21">
        <v>1</v>
      </c>
      <c r="C3" s="21" t="s">
        <v>21</v>
      </c>
      <c r="D3" s="22" t="s">
        <v>22</v>
      </c>
      <c r="E3" s="21" t="s">
        <v>456</v>
      </c>
      <c r="F3" s="21">
        <v>2</v>
      </c>
      <c r="G3" s="21">
        <v>0</v>
      </c>
      <c r="H3" s="21">
        <v>2</v>
      </c>
      <c r="I3" s="21">
        <v>2</v>
      </c>
      <c r="J3" s="21">
        <f>COUNTIFS('Eşdeğerlik Tablosu'!$C:$C,C3,'Eşdeğerlik Tablosu'!$A:$A,B3)</f>
        <v>1</v>
      </c>
      <c r="K3" s="21" t="str">
        <f t="shared" si="0"/>
        <v>Eşleşti</v>
      </c>
    </row>
    <row r="4" spans="1:11" x14ac:dyDescent="0.3">
      <c r="A4" s="21" t="s">
        <v>455</v>
      </c>
      <c r="B4" s="21">
        <v>1</v>
      </c>
      <c r="C4" s="21" t="s">
        <v>28</v>
      </c>
      <c r="D4" s="22" t="s">
        <v>29</v>
      </c>
      <c r="E4" s="21" t="s">
        <v>456</v>
      </c>
      <c r="F4" s="21">
        <v>3</v>
      </c>
      <c r="G4" s="21">
        <v>0</v>
      </c>
      <c r="H4" s="21">
        <v>3</v>
      </c>
      <c r="I4" s="21">
        <v>2</v>
      </c>
      <c r="J4" s="21">
        <f>COUNTIFS('Eşdeğerlik Tablosu'!$C:$C,C4,'Eşdeğerlik Tablosu'!$A:$A,B4)</f>
        <v>1</v>
      </c>
      <c r="K4" s="21" t="str">
        <f t="shared" si="0"/>
        <v>Eşleşti</v>
      </c>
    </row>
    <row r="5" spans="1:11" x14ac:dyDescent="0.3">
      <c r="A5" s="21" t="s">
        <v>455</v>
      </c>
      <c r="B5" s="21">
        <v>1</v>
      </c>
      <c r="C5" s="21" t="s">
        <v>34</v>
      </c>
      <c r="D5" s="22" t="s">
        <v>35</v>
      </c>
      <c r="E5" s="21" t="s">
        <v>456</v>
      </c>
      <c r="F5" s="21">
        <v>2</v>
      </c>
      <c r="G5" s="21">
        <v>2</v>
      </c>
      <c r="H5" s="21">
        <v>3</v>
      </c>
      <c r="I5" s="21">
        <v>3</v>
      </c>
      <c r="J5" s="21">
        <f>COUNTIFS('Eşdeğerlik Tablosu'!$C:$C,C5,'Eşdeğerlik Tablosu'!$A:$A,B5)</f>
        <v>1</v>
      </c>
      <c r="K5" s="21" t="str">
        <f t="shared" si="0"/>
        <v>Eşleşti</v>
      </c>
    </row>
    <row r="6" spans="1:11" x14ac:dyDescent="0.3">
      <c r="A6" s="21" t="s">
        <v>455</v>
      </c>
      <c r="B6" s="21">
        <v>1</v>
      </c>
      <c r="C6" s="21" t="s">
        <v>41</v>
      </c>
      <c r="D6" s="22" t="s">
        <v>42</v>
      </c>
      <c r="E6" s="21" t="s">
        <v>456</v>
      </c>
      <c r="F6" s="21">
        <v>3</v>
      </c>
      <c r="G6" s="21">
        <v>0</v>
      </c>
      <c r="H6" s="21">
        <v>3</v>
      </c>
      <c r="I6" s="21">
        <v>5</v>
      </c>
      <c r="J6" s="21">
        <f>COUNTIFS('Eşdeğerlik Tablosu'!$C:$C,C6,'Eşdeğerlik Tablosu'!$A:$A,B6)</f>
        <v>1</v>
      </c>
      <c r="K6" s="21" t="str">
        <f t="shared" si="0"/>
        <v>Eşleşti</v>
      </c>
    </row>
    <row r="7" spans="1:11" x14ac:dyDescent="0.3">
      <c r="A7" s="21" t="s">
        <v>455</v>
      </c>
      <c r="B7" s="21">
        <v>1</v>
      </c>
      <c r="C7" s="21" t="s">
        <v>49</v>
      </c>
      <c r="D7" s="22" t="s">
        <v>50</v>
      </c>
      <c r="E7" s="21" t="s">
        <v>456</v>
      </c>
      <c r="F7" s="21">
        <v>2</v>
      </c>
      <c r="G7" s="21">
        <v>0</v>
      </c>
      <c r="H7" s="21">
        <v>2</v>
      </c>
      <c r="I7" s="21">
        <v>3</v>
      </c>
      <c r="J7" s="21">
        <f>COUNTIFS('Eşdeğerlik Tablosu'!$C:$C,C7,'Eşdeğerlik Tablosu'!$A:$A,B7)</f>
        <v>1</v>
      </c>
      <c r="K7" s="21" t="str">
        <f t="shared" si="0"/>
        <v>Eşleşti</v>
      </c>
    </row>
    <row r="8" spans="1:11" x14ac:dyDescent="0.3">
      <c r="A8" s="21" t="s">
        <v>455</v>
      </c>
      <c r="B8" s="21">
        <v>1</v>
      </c>
      <c r="C8" s="21" t="s">
        <v>56</v>
      </c>
      <c r="D8" s="22" t="s">
        <v>57</v>
      </c>
      <c r="E8" s="21" t="s">
        <v>456</v>
      </c>
      <c r="F8" s="21">
        <v>3</v>
      </c>
      <c r="G8" s="21">
        <v>0</v>
      </c>
      <c r="H8" s="21">
        <v>3</v>
      </c>
      <c r="I8" s="21">
        <v>3</v>
      </c>
      <c r="J8" s="21">
        <f>COUNTIFS('Eşdeğerlik Tablosu'!$C:$C,C8,'Eşdeğerlik Tablosu'!$A:$A,B8)</f>
        <v>1</v>
      </c>
      <c r="K8" s="21" t="str">
        <f t="shared" si="0"/>
        <v>Eşleşti</v>
      </c>
    </row>
    <row r="9" spans="1:11" x14ac:dyDescent="0.3">
      <c r="A9" s="21" t="s">
        <v>455</v>
      </c>
      <c r="B9" s="21">
        <v>1</v>
      </c>
      <c r="C9" s="21" t="s">
        <v>63</v>
      </c>
      <c r="D9" s="22" t="s">
        <v>64</v>
      </c>
      <c r="E9" s="21" t="s">
        <v>456</v>
      </c>
      <c r="F9" s="21">
        <v>3</v>
      </c>
      <c r="G9" s="21">
        <v>0</v>
      </c>
      <c r="H9" s="21">
        <v>3</v>
      </c>
      <c r="I9" s="21">
        <v>5</v>
      </c>
      <c r="J9" s="21">
        <f>COUNTIFS('Eşdeğerlik Tablosu'!$C:$C,C9,'Eşdeğerlik Tablosu'!$A:$A,B9)</f>
        <v>1</v>
      </c>
      <c r="K9" s="21" t="str">
        <f t="shared" si="0"/>
        <v>Eşleşti</v>
      </c>
    </row>
    <row r="10" spans="1:11" x14ac:dyDescent="0.3">
      <c r="A10" s="21" t="s">
        <v>455</v>
      </c>
      <c r="B10" s="21">
        <v>1</v>
      </c>
      <c r="C10" s="21" t="s">
        <v>68</v>
      </c>
      <c r="D10" s="22" t="s">
        <v>69</v>
      </c>
      <c r="E10" s="21" t="s">
        <v>456</v>
      </c>
      <c r="F10" s="21">
        <v>3</v>
      </c>
      <c r="G10" s="21">
        <v>0</v>
      </c>
      <c r="H10" s="21">
        <v>3</v>
      </c>
      <c r="I10" s="21">
        <v>5</v>
      </c>
      <c r="J10" s="21">
        <f>COUNTIFS('Eşdeğerlik Tablosu'!$C:$C,C10,'Eşdeğerlik Tablosu'!$A:$A,B10)</f>
        <v>1</v>
      </c>
      <c r="K10" s="21" t="str">
        <f t="shared" si="0"/>
        <v>Eşleşti</v>
      </c>
    </row>
    <row r="11" spans="1:11" x14ac:dyDescent="0.3">
      <c r="A11" s="21" t="s">
        <v>455</v>
      </c>
      <c r="B11" s="21">
        <v>2</v>
      </c>
      <c r="C11" s="21" t="s">
        <v>81</v>
      </c>
      <c r="D11" s="22" t="s">
        <v>82</v>
      </c>
      <c r="E11" s="21" t="s">
        <v>456</v>
      </c>
      <c r="F11" s="21">
        <v>2</v>
      </c>
      <c r="G11" s="21">
        <v>0</v>
      </c>
      <c r="H11" s="21">
        <v>2</v>
      </c>
      <c r="I11" s="21">
        <v>2</v>
      </c>
      <c r="J11" s="21">
        <f>COUNTIFS('Eşdeğerlik Tablosu'!$C:$C,C11,'Eşdeğerlik Tablosu'!$A:$A,B11)</f>
        <v>1</v>
      </c>
      <c r="K11" s="21" t="str">
        <f t="shared" si="0"/>
        <v>Eşleşti</v>
      </c>
    </row>
    <row r="12" spans="1:11" x14ac:dyDescent="0.3">
      <c r="A12" s="21" t="s">
        <v>455</v>
      </c>
      <c r="B12" s="21">
        <v>2</v>
      </c>
      <c r="C12" s="21" t="s">
        <v>87</v>
      </c>
      <c r="D12" s="22" t="s">
        <v>88</v>
      </c>
      <c r="E12" s="21" t="s">
        <v>456</v>
      </c>
      <c r="F12" s="21">
        <v>2</v>
      </c>
      <c r="G12" s="21">
        <v>0</v>
      </c>
      <c r="H12" s="21">
        <v>2</v>
      </c>
      <c r="I12" s="21">
        <v>2</v>
      </c>
      <c r="J12" s="21">
        <f>COUNTIFS('Eşdeğerlik Tablosu'!$C:$C,C12,'Eşdeğerlik Tablosu'!$A:$A,B12)</f>
        <v>1</v>
      </c>
      <c r="K12" s="21" t="str">
        <f t="shared" si="0"/>
        <v>Eşleşti</v>
      </c>
    </row>
    <row r="13" spans="1:11" x14ac:dyDescent="0.3">
      <c r="A13" s="21" t="s">
        <v>455</v>
      </c>
      <c r="B13" s="21">
        <v>2</v>
      </c>
      <c r="C13" s="21" t="s">
        <v>94</v>
      </c>
      <c r="D13" s="22" t="s">
        <v>95</v>
      </c>
      <c r="E13" s="21" t="s">
        <v>456</v>
      </c>
      <c r="F13" s="21">
        <v>3</v>
      </c>
      <c r="G13" s="21">
        <v>0</v>
      </c>
      <c r="H13" s="21">
        <v>3</v>
      </c>
      <c r="I13" s="21">
        <v>2</v>
      </c>
      <c r="J13" s="21">
        <f>COUNTIFS('Eşdeğerlik Tablosu'!$C:$C,C13,'Eşdeğerlik Tablosu'!$A:$A,B13)</f>
        <v>1</v>
      </c>
      <c r="K13" s="21" t="str">
        <f t="shared" si="0"/>
        <v>Eşleşti</v>
      </c>
    </row>
    <row r="14" spans="1:11" x14ac:dyDescent="0.3">
      <c r="A14" s="21" t="s">
        <v>455</v>
      </c>
      <c r="B14" s="21">
        <v>2</v>
      </c>
      <c r="C14" s="21" t="s">
        <v>100</v>
      </c>
      <c r="D14" s="22" t="s">
        <v>101</v>
      </c>
      <c r="E14" s="21" t="s">
        <v>456</v>
      </c>
      <c r="F14" s="21">
        <v>2</v>
      </c>
      <c r="G14" s="21">
        <v>0</v>
      </c>
      <c r="H14" s="21">
        <v>2</v>
      </c>
      <c r="I14" s="21">
        <v>3</v>
      </c>
      <c r="J14" s="21">
        <f>COUNTIFS('Eşdeğerlik Tablosu'!$C:$C,C14,'Eşdeğerlik Tablosu'!$A:$A,B14)</f>
        <v>1</v>
      </c>
      <c r="K14" s="21" t="str">
        <f t="shared" si="0"/>
        <v>Eşleşti</v>
      </c>
    </row>
    <row r="15" spans="1:11" x14ac:dyDescent="0.3">
      <c r="A15" s="21" t="s">
        <v>455</v>
      </c>
      <c r="B15" s="21">
        <v>2</v>
      </c>
      <c r="C15" s="21" t="s">
        <v>107</v>
      </c>
      <c r="D15" s="22" t="s">
        <v>108</v>
      </c>
      <c r="E15" s="21" t="s">
        <v>456</v>
      </c>
      <c r="F15" s="21">
        <v>2</v>
      </c>
      <c r="G15" s="21">
        <v>0</v>
      </c>
      <c r="H15" s="21">
        <v>2</v>
      </c>
      <c r="I15" s="21">
        <v>3</v>
      </c>
      <c r="J15" s="21">
        <f>COUNTIFS('Eşdeğerlik Tablosu'!$C:$C,C15,'Eşdeğerlik Tablosu'!$A:$A,B15)</f>
        <v>1</v>
      </c>
      <c r="K15" s="21" t="str">
        <f t="shared" si="0"/>
        <v>Eşleşti</v>
      </c>
    </row>
    <row r="16" spans="1:11" x14ac:dyDescent="0.3">
      <c r="A16" s="21" t="s">
        <v>455</v>
      </c>
      <c r="B16" s="21">
        <v>2</v>
      </c>
      <c r="C16" s="21" t="s">
        <v>111</v>
      </c>
      <c r="D16" s="22" t="s">
        <v>112</v>
      </c>
      <c r="E16" s="21" t="s">
        <v>456</v>
      </c>
      <c r="F16" s="21">
        <v>2</v>
      </c>
      <c r="G16" s="21">
        <v>2</v>
      </c>
      <c r="H16" s="21">
        <v>3</v>
      </c>
      <c r="I16" s="21">
        <v>3</v>
      </c>
      <c r="J16" s="21">
        <f>COUNTIFS('Eşdeğerlik Tablosu'!$C:$C,C16,'Eşdeğerlik Tablosu'!$A:$A,B16)</f>
        <v>1</v>
      </c>
      <c r="K16" s="21" t="str">
        <f t="shared" si="0"/>
        <v>Eşleşti</v>
      </c>
    </row>
    <row r="17" spans="1:11" x14ac:dyDescent="0.3">
      <c r="A17" s="21" t="s">
        <v>455</v>
      </c>
      <c r="B17" s="21">
        <v>2</v>
      </c>
      <c r="C17" s="21" t="s">
        <v>119</v>
      </c>
      <c r="D17" s="22" t="s">
        <v>120</v>
      </c>
      <c r="E17" s="21" t="s">
        <v>456</v>
      </c>
      <c r="F17" s="21">
        <v>1</v>
      </c>
      <c r="G17" s="21">
        <v>2</v>
      </c>
      <c r="H17" s="21">
        <v>2</v>
      </c>
      <c r="I17" s="21">
        <v>5</v>
      </c>
      <c r="J17" s="21">
        <f>COUNTIFS('Eşdeğerlik Tablosu'!$C:$C,C17,'Eşdeğerlik Tablosu'!$A:$A,B17)</f>
        <v>1</v>
      </c>
      <c r="K17" s="21" t="str">
        <f t="shared" si="0"/>
        <v>Eşleşti</v>
      </c>
    </row>
    <row r="18" spans="1:11" x14ac:dyDescent="0.3">
      <c r="A18" s="21" t="s">
        <v>455</v>
      </c>
      <c r="B18" s="21">
        <v>2</v>
      </c>
      <c r="C18" s="21" t="s">
        <v>123</v>
      </c>
      <c r="D18" s="22" t="s">
        <v>124</v>
      </c>
      <c r="E18" s="21" t="s">
        <v>456</v>
      </c>
      <c r="F18" s="21">
        <v>3</v>
      </c>
      <c r="G18" s="21">
        <v>0</v>
      </c>
      <c r="H18" s="21">
        <v>3</v>
      </c>
      <c r="I18" s="21">
        <v>5</v>
      </c>
      <c r="J18" s="21">
        <f>COUNTIFS('Eşdeğerlik Tablosu'!$C:$C,C18,'Eşdeğerlik Tablosu'!$A:$A,B18)</f>
        <v>1</v>
      </c>
      <c r="K18" s="21" t="str">
        <f t="shared" si="0"/>
        <v>Eşleşti</v>
      </c>
    </row>
    <row r="19" spans="1:11" x14ac:dyDescent="0.3">
      <c r="A19" s="21" t="s">
        <v>455</v>
      </c>
      <c r="B19" s="21">
        <v>2</v>
      </c>
      <c r="C19" s="21" t="s">
        <v>128</v>
      </c>
      <c r="D19" s="22" t="s">
        <v>129</v>
      </c>
      <c r="E19" s="21" t="s">
        <v>456</v>
      </c>
      <c r="F19" s="21">
        <v>3</v>
      </c>
      <c r="G19" s="21">
        <v>0</v>
      </c>
      <c r="H19" s="21">
        <v>3</v>
      </c>
      <c r="I19" s="21">
        <v>5</v>
      </c>
      <c r="J19" s="21">
        <f>COUNTIFS('Eşdeğerlik Tablosu'!$C:$C,C19,'Eşdeğerlik Tablosu'!$A:$A,B19)</f>
        <v>1</v>
      </c>
      <c r="K19" s="21" t="str">
        <f t="shared" si="0"/>
        <v>Eşleşti</v>
      </c>
    </row>
    <row r="20" spans="1:11" x14ac:dyDescent="0.3">
      <c r="A20" s="21" t="s">
        <v>455</v>
      </c>
      <c r="B20" s="21">
        <v>3</v>
      </c>
      <c r="C20" s="21" t="s">
        <v>143</v>
      </c>
      <c r="D20" s="22" t="s">
        <v>144</v>
      </c>
      <c r="E20" s="21" t="s">
        <v>456</v>
      </c>
      <c r="F20" s="21">
        <v>3</v>
      </c>
      <c r="G20" s="21">
        <v>0</v>
      </c>
      <c r="H20" s="21">
        <v>3</v>
      </c>
      <c r="I20" s="21">
        <v>5</v>
      </c>
      <c r="J20" s="21">
        <f>COUNTIFS('Eşdeğerlik Tablosu'!$C:$C,C20,'Eşdeğerlik Tablosu'!$A:$A,B20)</f>
        <v>1</v>
      </c>
      <c r="K20" s="21" t="str">
        <f t="shared" si="0"/>
        <v>Eşleşti</v>
      </c>
    </row>
    <row r="21" spans="1:11" x14ac:dyDescent="0.3">
      <c r="A21" s="21" t="s">
        <v>455</v>
      </c>
      <c r="B21" s="21">
        <v>3</v>
      </c>
      <c r="C21" s="21" t="s">
        <v>149</v>
      </c>
      <c r="D21" s="22" t="s">
        <v>150</v>
      </c>
      <c r="E21" s="21" t="s">
        <v>456</v>
      </c>
      <c r="F21" s="21">
        <v>3</v>
      </c>
      <c r="G21" s="21">
        <v>0</v>
      </c>
      <c r="H21" s="21">
        <v>3</v>
      </c>
      <c r="I21" s="21">
        <v>3</v>
      </c>
      <c r="J21" s="21">
        <f>COUNTIFS('Eşdeğerlik Tablosu'!$C:$C,C21,'Eşdeğerlik Tablosu'!$A:$A,B21)</f>
        <v>1</v>
      </c>
      <c r="K21" s="21" t="str">
        <f t="shared" si="0"/>
        <v>Eşleşti</v>
      </c>
    </row>
    <row r="22" spans="1:11" x14ac:dyDescent="0.3">
      <c r="A22" s="21" t="s">
        <v>455</v>
      </c>
      <c r="B22" s="21">
        <v>3</v>
      </c>
      <c r="C22" s="21" t="s">
        <v>156</v>
      </c>
      <c r="D22" s="22" t="s">
        <v>157</v>
      </c>
      <c r="E22" s="21" t="s">
        <v>456</v>
      </c>
      <c r="F22" s="21">
        <v>3</v>
      </c>
      <c r="G22" s="21">
        <v>0</v>
      </c>
      <c r="H22" s="21">
        <v>3</v>
      </c>
      <c r="I22" s="21">
        <v>4</v>
      </c>
      <c r="J22" s="21">
        <f>COUNTIFS('Eşdeğerlik Tablosu'!$C:$C,C22,'Eşdeğerlik Tablosu'!$A:$A,B22)</f>
        <v>1</v>
      </c>
      <c r="K22" s="21" t="str">
        <f t="shared" si="0"/>
        <v>Eşleşti</v>
      </c>
    </row>
    <row r="23" spans="1:11" x14ac:dyDescent="0.3">
      <c r="A23" s="21" t="s">
        <v>455</v>
      </c>
      <c r="B23" s="21">
        <v>3</v>
      </c>
      <c r="C23" s="21" t="s">
        <v>162</v>
      </c>
      <c r="D23" s="22" t="s">
        <v>163</v>
      </c>
      <c r="E23" s="21" t="s">
        <v>456</v>
      </c>
      <c r="F23" s="21">
        <v>2</v>
      </c>
      <c r="G23" s="21">
        <v>2</v>
      </c>
      <c r="H23" s="21">
        <v>3</v>
      </c>
      <c r="I23" s="21">
        <v>5</v>
      </c>
      <c r="J23" s="21">
        <f>COUNTIFS('Eşdeğerlik Tablosu'!$C:$C,C23,'Eşdeğerlik Tablosu'!$A:$A,B23)</f>
        <v>1</v>
      </c>
      <c r="K23" s="21" t="str">
        <f t="shared" si="0"/>
        <v>Eşleşti</v>
      </c>
    </row>
    <row r="24" spans="1:11" x14ac:dyDescent="0.3">
      <c r="A24" s="21" t="s">
        <v>455</v>
      </c>
      <c r="B24" s="21">
        <v>3</v>
      </c>
      <c r="C24" s="21" t="s">
        <v>169</v>
      </c>
      <c r="D24" s="22" t="s">
        <v>170</v>
      </c>
      <c r="E24" s="21" t="s">
        <v>456</v>
      </c>
      <c r="F24" s="21">
        <v>3</v>
      </c>
      <c r="G24" s="21">
        <v>0</v>
      </c>
      <c r="H24" s="21">
        <v>3</v>
      </c>
      <c r="I24" s="21">
        <v>5</v>
      </c>
      <c r="J24" s="21">
        <f>COUNTIFS('Eşdeğerlik Tablosu'!$C:$C,C24,'Eşdeğerlik Tablosu'!$A:$A,B24)</f>
        <v>1</v>
      </c>
      <c r="K24" s="21" t="str">
        <f t="shared" si="0"/>
        <v>Eşleşti</v>
      </c>
    </row>
    <row r="25" spans="1:11" x14ac:dyDescent="0.3">
      <c r="A25" s="21" t="s">
        <v>455</v>
      </c>
      <c r="B25" s="21">
        <v>3</v>
      </c>
      <c r="C25" s="21" t="s">
        <v>176</v>
      </c>
      <c r="D25" s="22" t="s">
        <v>177</v>
      </c>
      <c r="E25" s="21" t="s">
        <v>456</v>
      </c>
      <c r="F25" s="21">
        <v>3</v>
      </c>
      <c r="G25" s="21">
        <v>0</v>
      </c>
      <c r="H25" s="21">
        <v>3</v>
      </c>
      <c r="I25" s="21">
        <v>3</v>
      </c>
      <c r="J25" s="21">
        <f>COUNTIFS('Eşdeğerlik Tablosu'!$C:$C,C25,'Eşdeğerlik Tablosu'!$A:$A,B25)</f>
        <v>1</v>
      </c>
      <c r="K25" s="21" t="str">
        <f t="shared" si="0"/>
        <v>Eşleşti</v>
      </c>
    </row>
    <row r="26" spans="1:11" x14ac:dyDescent="0.3">
      <c r="A26" s="21" t="s">
        <v>455</v>
      </c>
      <c r="B26" s="21">
        <v>3</v>
      </c>
      <c r="C26" s="21" t="s">
        <v>184</v>
      </c>
      <c r="D26" s="22" t="s">
        <v>185</v>
      </c>
      <c r="E26" s="21" t="s">
        <v>456</v>
      </c>
      <c r="F26" s="21">
        <v>3</v>
      </c>
      <c r="G26" s="21">
        <v>0</v>
      </c>
      <c r="H26" s="21">
        <v>3</v>
      </c>
      <c r="I26" s="21">
        <v>5</v>
      </c>
      <c r="J26" s="21">
        <f>COUNTIFS('Eşdeğerlik Tablosu'!$C:$C,C26,'Eşdeğerlik Tablosu'!$A:$A,B26)</f>
        <v>1</v>
      </c>
      <c r="K26" s="21" t="str">
        <f t="shared" si="0"/>
        <v>Eşleşti</v>
      </c>
    </row>
    <row r="27" spans="1:11" x14ac:dyDescent="0.3">
      <c r="A27" s="21" t="s">
        <v>455</v>
      </c>
      <c r="B27" s="21">
        <v>4</v>
      </c>
      <c r="C27" s="21" t="s">
        <v>199</v>
      </c>
      <c r="D27" s="22" t="s">
        <v>200</v>
      </c>
      <c r="E27" s="21" t="s">
        <v>456</v>
      </c>
      <c r="F27" s="21">
        <v>3</v>
      </c>
      <c r="G27" s="21">
        <v>0</v>
      </c>
      <c r="H27" s="21">
        <v>3</v>
      </c>
      <c r="I27" s="21">
        <v>5</v>
      </c>
      <c r="J27" s="21">
        <f>COUNTIFS('Eşdeğerlik Tablosu'!$C:$C,C27,'Eşdeğerlik Tablosu'!$A:$A,B27)</f>
        <v>1</v>
      </c>
      <c r="K27" s="21" t="str">
        <f t="shared" si="0"/>
        <v>Eşleşti</v>
      </c>
    </row>
    <row r="28" spans="1:11" x14ac:dyDescent="0.3">
      <c r="A28" s="21" t="s">
        <v>455</v>
      </c>
      <c r="B28" s="21">
        <v>4</v>
      </c>
      <c r="C28" s="21" t="s">
        <v>205</v>
      </c>
      <c r="D28" s="22" t="s">
        <v>191</v>
      </c>
      <c r="E28" s="21" t="s">
        <v>456</v>
      </c>
      <c r="F28" s="21">
        <v>3</v>
      </c>
      <c r="G28" s="21">
        <v>0</v>
      </c>
      <c r="H28" s="21">
        <v>3</v>
      </c>
      <c r="I28" s="21">
        <v>5</v>
      </c>
      <c r="J28" s="21">
        <f>COUNTIFS('Eşdeğerlik Tablosu'!$C:$C,C28,'Eşdeğerlik Tablosu'!$A:$A,B28)</f>
        <v>1</v>
      </c>
      <c r="K28" s="21" t="str">
        <f t="shared" si="0"/>
        <v>Eşleşti</v>
      </c>
    </row>
    <row r="29" spans="1:11" x14ac:dyDescent="0.3">
      <c r="A29" s="21" t="s">
        <v>455</v>
      </c>
      <c r="B29" s="21">
        <v>4</v>
      </c>
      <c r="C29" s="21" t="s">
        <v>210</v>
      </c>
      <c r="D29" s="22" t="s">
        <v>195</v>
      </c>
      <c r="E29" s="21" t="s">
        <v>456</v>
      </c>
      <c r="F29" s="21">
        <v>3</v>
      </c>
      <c r="G29" s="21">
        <v>0</v>
      </c>
      <c r="H29" s="21">
        <v>3</v>
      </c>
      <c r="I29" s="21">
        <v>5</v>
      </c>
      <c r="J29" s="21">
        <f>COUNTIFS('Eşdeğerlik Tablosu'!$C:$C,C29,'Eşdeğerlik Tablosu'!$A:$A,B29)</f>
        <v>1</v>
      </c>
      <c r="K29" s="21" t="str">
        <f t="shared" si="0"/>
        <v>Eşleşti</v>
      </c>
    </row>
    <row r="30" spans="1:11" x14ac:dyDescent="0.3">
      <c r="A30" s="21" t="s">
        <v>455</v>
      </c>
      <c r="B30" s="21">
        <v>4</v>
      </c>
      <c r="C30" s="21" t="s">
        <v>215</v>
      </c>
      <c r="D30" s="22" t="s">
        <v>181</v>
      </c>
      <c r="E30" s="21" t="s">
        <v>456</v>
      </c>
      <c r="F30" s="21">
        <v>2</v>
      </c>
      <c r="G30" s="21">
        <v>2</v>
      </c>
      <c r="H30" s="21">
        <v>3</v>
      </c>
      <c r="I30" s="21">
        <v>5</v>
      </c>
      <c r="J30" s="21">
        <f>COUNTIFS('Eşdeğerlik Tablosu'!$C:$C,C30,'Eşdeğerlik Tablosu'!$A:$A,B30)</f>
        <v>1</v>
      </c>
      <c r="K30" s="21" t="str">
        <f t="shared" si="0"/>
        <v>Eşleşti</v>
      </c>
    </row>
    <row r="31" spans="1:11" x14ac:dyDescent="0.3">
      <c r="A31" s="21" t="s">
        <v>455</v>
      </c>
      <c r="B31" s="21">
        <v>4</v>
      </c>
      <c r="C31" s="21" t="s">
        <v>222</v>
      </c>
      <c r="D31" s="22" t="s">
        <v>223</v>
      </c>
      <c r="E31" s="21" t="s">
        <v>456</v>
      </c>
      <c r="F31" s="21">
        <v>3</v>
      </c>
      <c r="G31" s="21">
        <v>0</v>
      </c>
      <c r="H31" s="21">
        <v>3</v>
      </c>
      <c r="I31" s="21">
        <v>3</v>
      </c>
      <c r="J31" s="21">
        <f>COUNTIFS('Eşdeğerlik Tablosu'!$C:$C,C31,'Eşdeğerlik Tablosu'!$A:$A,B31)</f>
        <v>1</v>
      </c>
      <c r="K31" s="21" t="str">
        <f t="shared" si="0"/>
        <v>Eşleşti</v>
      </c>
    </row>
    <row r="32" spans="1:11" x14ac:dyDescent="0.3">
      <c r="A32" s="21" t="s">
        <v>455</v>
      </c>
      <c r="B32" s="21">
        <v>4</v>
      </c>
      <c r="C32" s="21" t="s">
        <v>229</v>
      </c>
      <c r="D32" s="22" t="s">
        <v>165</v>
      </c>
      <c r="E32" s="21" t="s">
        <v>456</v>
      </c>
      <c r="F32" s="21">
        <v>3</v>
      </c>
      <c r="G32" s="21">
        <v>0</v>
      </c>
      <c r="H32" s="21">
        <v>3</v>
      </c>
      <c r="I32" s="21">
        <v>4</v>
      </c>
      <c r="J32" s="21">
        <f>COUNTIFS('Eşdeğerlik Tablosu'!$C:$C,C32,'Eşdeğerlik Tablosu'!$A:$A,B32)</f>
        <v>1</v>
      </c>
      <c r="K32" s="21" t="str">
        <f t="shared" si="0"/>
        <v>Eşleşti</v>
      </c>
    </row>
    <row r="33" spans="1:11" x14ac:dyDescent="0.3">
      <c r="A33" s="21" t="s">
        <v>455</v>
      </c>
      <c r="B33" s="21">
        <v>4</v>
      </c>
      <c r="C33" s="21" t="s">
        <v>233</v>
      </c>
      <c r="D33" s="22" t="s">
        <v>234</v>
      </c>
      <c r="E33" s="21" t="s">
        <v>456</v>
      </c>
      <c r="F33" s="21">
        <v>2</v>
      </c>
      <c r="G33" s="21">
        <v>0</v>
      </c>
      <c r="H33" s="21">
        <v>2</v>
      </c>
      <c r="I33" s="21">
        <v>3</v>
      </c>
      <c r="J33" s="21">
        <f>COUNTIFS('Eşdeğerlik Tablosu'!$C:$C,C33,'Eşdeğerlik Tablosu'!$A:$A,B33)</f>
        <v>1</v>
      </c>
      <c r="K33" s="21" t="str">
        <f t="shared" si="0"/>
        <v>Eşleşti</v>
      </c>
    </row>
    <row r="34" spans="1:11" x14ac:dyDescent="0.3">
      <c r="A34" s="21" t="s">
        <v>455</v>
      </c>
      <c r="B34" s="21">
        <v>5</v>
      </c>
      <c r="C34" s="21" t="s">
        <v>249</v>
      </c>
      <c r="D34" s="22" t="s">
        <v>250</v>
      </c>
      <c r="E34" s="21" t="s">
        <v>456</v>
      </c>
      <c r="F34" s="21">
        <v>3</v>
      </c>
      <c r="G34" s="21">
        <v>0</v>
      </c>
      <c r="H34" s="21">
        <v>3</v>
      </c>
      <c r="I34" s="21">
        <v>5</v>
      </c>
      <c r="J34" s="21">
        <f>COUNTIFS('Eşdeğerlik Tablosu'!$C:$C,C34,'Eşdeğerlik Tablosu'!$A:$A,B34)</f>
        <v>1</v>
      </c>
      <c r="K34" s="21" t="str">
        <f t="shared" si="0"/>
        <v>Eşleşti</v>
      </c>
    </row>
    <row r="35" spans="1:11" x14ac:dyDescent="0.3">
      <c r="A35" s="21" t="s">
        <v>455</v>
      </c>
      <c r="B35" s="21">
        <v>5</v>
      </c>
      <c r="C35" s="21" t="s">
        <v>254</v>
      </c>
      <c r="D35" s="22" t="s">
        <v>197</v>
      </c>
      <c r="E35" s="21" t="s">
        <v>456</v>
      </c>
      <c r="F35" s="21">
        <v>3</v>
      </c>
      <c r="G35" s="21">
        <v>0</v>
      </c>
      <c r="H35" s="21">
        <v>3</v>
      </c>
      <c r="I35" s="21">
        <v>5</v>
      </c>
      <c r="J35" s="21">
        <f>COUNTIFS('Eşdeğerlik Tablosu'!$C:$C,C35,'Eşdeğerlik Tablosu'!$A:$A,B35)</f>
        <v>1</v>
      </c>
      <c r="K35" s="21" t="str">
        <f t="shared" si="0"/>
        <v>Eşleşti</v>
      </c>
    </row>
    <row r="36" spans="1:11" x14ac:dyDescent="0.3">
      <c r="A36" s="21" t="s">
        <v>455</v>
      </c>
      <c r="B36" s="21">
        <v>5</v>
      </c>
      <c r="C36" s="21" t="s">
        <v>258</v>
      </c>
      <c r="D36" s="22" t="s">
        <v>259</v>
      </c>
      <c r="E36" s="21" t="s">
        <v>456</v>
      </c>
      <c r="F36" s="21">
        <v>3</v>
      </c>
      <c r="G36" s="21">
        <v>0</v>
      </c>
      <c r="H36" s="21">
        <v>3</v>
      </c>
      <c r="I36" s="21">
        <v>5</v>
      </c>
      <c r="J36" s="21">
        <f>COUNTIFS('Eşdeğerlik Tablosu'!$C:$C,C36,'Eşdeğerlik Tablosu'!$A:$A,B36)</f>
        <v>1</v>
      </c>
      <c r="K36" s="21" t="str">
        <f t="shared" si="0"/>
        <v>Eşleşti</v>
      </c>
    </row>
    <row r="37" spans="1:11" x14ac:dyDescent="0.3">
      <c r="A37" s="21" t="s">
        <v>455</v>
      </c>
      <c r="B37" s="21">
        <v>5</v>
      </c>
      <c r="C37" s="21" t="s">
        <v>265</v>
      </c>
      <c r="D37" s="22" t="s">
        <v>266</v>
      </c>
      <c r="E37" s="21" t="s">
        <v>456</v>
      </c>
      <c r="F37" s="21">
        <v>3</v>
      </c>
      <c r="G37" s="21">
        <v>0</v>
      </c>
      <c r="H37" s="21">
        <v>3</v>
      </c>
      <c r="I37" s="21">
        <v>5</v>
      </c>
      <c r="J37" s="21">
        <f>COUNTIFS('Eşdeğerlik Tablosu'!$C:$C,C37,'Eşdeğerlik Tablosu'!$A:$A,B37)</f>
        <v>1</v>
      </c>
      <c r="K37" s="21" t="str">
        <f t="shared" si="0"/>
        <v>Eşleşti</v>
      </c>
    </row>
    <row r="38" spans="1:11" x14ac:dyDescent="0.3">
      <c r="A38" s="21" t="s">
        <v>455</v>
      </c>
      <c r="B38" s="21">
        <v>5</v>
      </c>
      <c r="C38" s="21" t="s">
        <v>272</v>
      </c>
      <c r="D38" s="22" t="s">
        <v>273</v>
      </c>
      <c r="E38" s="21" t="s">
        <v>457</v>
      </c>
      <c r="F38" s="21">
        <v>3</v>
      </c>
      <c r="G38" s="21">
        <v>0</v>
      </c>
      <c r="H38" s="21">
        <v>3</v>
      </c>
      <c r="I38" s="21">
        <v>5</v>
      </c>
      <c r="J38" s="21">
        <f>COUNTIFS('Eşdeğerlik Tablosu'!$C:$C,C38,'Eşdeğerlik Tablosu'!$A:$A,B38)</f>
        <v>1</v>
      </c>
      <c r="K38" s="21" t="str">
        <f t="shared" si="0"/>
        <v>Eşleşti</v>
      </c>
    </row>
    <row r="39" spans="1:11" x14ac:dyDescent="0.3">
      <c r="A39" s="21" t="s">
        <v>455</v>
      </c>
      <c r="B39" s="21">
        <v>5</v>
      </c>
      <c r="C39" s="21" t="s">
        <v>284</v>
      </c>
      <c r="D39" s="22" t="s">
        <v>285</v>
      </c>
      <c r="E39" s="21" t="s">
        <v>457</v>
      </c>
      <c r="F39" s="21">
        <v>3</v>
      </c>
      <c r="G39" s="21">
        <v>0</v>
      </c>
      <c r="H39" s="21">
        <v>3</v>
      </c>
      <c r="I39" s="21">
        <v>5</v>
      </c>
      <c r="J39" s="21">
        <f>COUNTIFS('Eşdeğerlik Tablosu'!$C:$C,C39,'Eşdeğerlik Tablosu'!$A:$A,B39)</f>
        <v>1</v>
      </c>
      <c r="K39" s="21" t="str">
        <f t="shared" si="0"/>
        <v>Eşleşti</v>
      </c>
    </row>
    <row r="40" spans="1:11" x14ac:dyDescent="0.3">
      <c r="A40" s="21" t="s">
        <v>455</v>
      </c>
      <c r="B40" s="21">
        <v>6</v>
      </c>
      <c r="C40" s="21" t="s">
        <v>301</v>
      </c>
      <c r="D40" s="22" t="s">
        <v>302</v>
      </c>
      <c r="E40" s="21" t="s">
        <v>456</v>
      </c>
      <c r="F40" s="21">
        <v>3</v>
      </c>
      <c r="G40" s="21">
        <v>0</v>
      </c>
      <c r="H40" s="21">
        <v>3</v>
      </c>
      <c r="I40" s="21">
        <v>5</v>
      </c>
      <c r="J40" s="21">
        <f>COUNTIFS('Eşdeğerlik Tablosu'!$C:$C,C40,'Eşdeğerlik Tablosu'!$A:$A,B40)</f>
        <v>1</v>
      </c>
      <c r="K40" s="21" t="str">
        <f t="shared" si="0"/>
        <v>Eşleşti</v>
      </c>
    </row>
    <row r="41" spans="1:11" x14ac:dyDescent="0.3">
      <c r="A41" s="21" t="s">
        <v>455</v>
      </c>
      <c r="B41" s="21">
        <v>6</v>
      </c>
      <c r="C41" s="21" t="s">
        <v>308</v>
      </c>
      <c r="D41" s="22" t="s">
        <v>309</v>
      </c>
      <c r="E41" s="21" t="s">
        <v>456</v>
      </c>
      <c r="F41" s="21">
        <v>3</v>
      </c>
      <c r="G41" s="21">
        <v>0</v>
      </c>
      <c r="H41" s="21">
        <v>3</v>
      </c>
      <c r="I41" s="21">
        <v>5</v>
      </c>
      <c r="J41" s="21">
        <f>COUNTIFS('Eşdeğerlik Tablosu'!$C:$C,C41,'Eşdeğerlik Tablosu'!$A:$A,B41)</f>
        <v>1</v>
      </c>
      <c r="K41" s="21" t="str">
        <f t="shared" si="0"/>
        <v>Eşleşti</v>
      </c>
    </row>
    <row r="42" spans="1:11" x14ac:dyDescent="0.3">
      <c r="A42" s="21" t="s">
        <v>455</v>
      </c>
      <c r="B42" s="21">
        <v>6</v>
      </c>
      <c r="C42" s="21" t="s">
        <v>313</v>
      </c>
      <c r="D42" s="22" t="s">
        <v>314</v>
      </c>
      <c r="E42" s="21" t="s">
        <v>456</v>
      </c>
      <c r="F42" s="21">
        <v>1</v>
      </c>
      <c r="G42" s="21">
        <v>4</v>
      </c>
      <c r="H42" s="21">
        <v>3</v>
      </c>
      <c r="I42" s="21">
        <v>5</v>
      </c>
      <c r="J42" s="21">
        <f>COUNTIFS('Eşdeğerlik Tablosu'!$C:$C,C42,'Eşdeğerlik Tablosu'!$A:$A,B42)</f>
        <v>1</v>
      </c>
      <c r="K42" s="21" t="str">
        <f t="shared" si="0"/>
        <v>Eşleşti</v>
      </c>
    </row>
    <row r="43" spans="1:11" x14ac:dyDescent="0.3">
      <c r="A43" s="21" t="s">
        <v>455</v>
      </c>
      <c r="B43" s="21">
        <v>6</v>
      </c>
      <c r="C43" s="21" t="s">
        <v>320</v>
      </c>
      <c r="D43" s="22" t="s">
        <v>209</v>
      </c>
      <c r="E43" s="21" t="s">
        <v>456</v>
      </c>
      <c r="F43" s="21">
        <v>3</v>
      </c>
      <c r="G43" s="21">
        <v>0</v>
      </c>
      <c r="H43" s="21">
        <v>3</v>
      </c>
      <c r="I43" s="21">
        <v>5</v>
      </c>
      <c r="J43" s="21">
        <f>COUNTIFS('Eşdeğerlik Tablosu'!$C:$C,C43,'Eşdeğerlik Tablosu'!$A:$A,B43)</f>
        <v>1</v>
      </c>
      <c r="K43" s="21" t="str">
        <f t="shared" si="0"/>
        <v>Eşleşti</v>
      </c>
    </row>
    <row r="44" spans="1:11" x14ac:dyDescent="0.3">
      <c r="A44" s="21" t="s">
        <v>455</v>
      </c>
      <c r="B44" s="21">
        <v>6</v>
      </c>
      <c r="C44" s="21" t="s">
        <v>325</v>
      </c>
      <c r="D44" s="22" t="s">
        <v>326</v>
      </c>
      <c r="E44" s="21" t="s">
        <v>456</v>
      </c>
      <c r="F44" s="21">
        <v>3</v>
      </c>
      <c r="G44" s="21">
        <v>0</v>
      </c>
      <c r="H44" s="21">
        <v>3</v>
      </c>
      <c r="I44" s="21">
        <v>4</v>
      </c>
      <c r="J44" s="21">
        <f>COUNTIFS('Eşdeğerlik Tablosu'!$C:$C,C44,'Eşdeğerlik Tablosu'!$A:$A,B44)</f>
        <v>1</v>
      </c>
      <c r="K44" s="21" t="str">
        <f t="shared" si="0"/>
        <v>Eşleşti</v>
      </c>
    </row>
    <row r="45" spans="1:11" x14ac:dyDescent="0.3">
      <c r="A45" s="21" t="s">
        <v>455</v>
      </c>
      <c r="B45" s="21">
        <v>6</v>
      </c>
      <c r="C45" s="21" t="s">
        <v>331</v>
      </c>
      <c r="D45" s="22" t="s">
        <v>332</v>
      </c>
      <c r="E45" s="21" t="s">
        <v>457</v>
      </c>
      <c r="F45" s="21">
        <v>3</v>
      </c>
      <c r="G45" s="21">
        <v>0</v>
      </c>
      <c r="H45" s="21">
        <v>3</v>
      </c>
      <c r="I45" s="21">
        <v>5</v>
      </c>
      <c r="J45" s="21">
        <f>COUNTIFS('Eşdeğerlik Tablosu'!$C:$C,C45,'Eşdeğerlik Tablosu'!$A:$A,B45)</f>
        <v>1</v>
      </c>
      <c r="K45" s="21" t="str">
        <f t="shared" si="0"/>
        <v>Eşleşti</v>
      </c>
    </row>
    <row r="46" spans="1:11" x14ac:dyDescent="0.3">
      <c r="A46" s="21" t="s">
        <v>455</v>
      </c>
      <c r="B46" s="21">
        <v>6</v>
      </c>
      <c r="C46" s="21" t="s">
        <v>340</v>
      </c>
      <c r="D46" s="22" t="s">
        <v>341</v>
      </c>
      <c r="E46" s="21" t="s">
        <v>457</v>
      </c>
      <c r="F46" s="21">
        <v>3</v>
      </c>
      <c r="G46" s="21">
        <v>0</v>
      </c>
      <c r="H46" s="21">
        <v>3</v>
      </c>
      <c r="I46" s="21">
        <v>5</v>
      </c>
      <c r="J46" s="21">
        <f>COUNTIFS('Eşdeğerlik Tablosu'!$C:$C,C46,'Eşdeğerlik Tablosu'!$A:$A,B46)</f>
        <v>1</v>
      </c>
      <c r="K46" s="21" t="str">
        <f t="shared" si="0"/>
        <v>Eşleşti</v>
      </c>
    </row>
    <row r="47" spans="1:11" x14ac:dyDescent="0.3">
      <c r="A47" s="21" t="s">
        <v>455</v>
      </c>
      <c r="B47" s="21">
        <v>7</v>
      </c>
      <c r="C47" s="21" t="s">
        <v>360</v>
      </c>
      <c r="D47" s="22" t="s">
        <v>361</v>
      </c>
      <c r="E47" s="21" t="s">
        <v>456</v>
      </c>
      <c r="F47" s="21">
        <v>1</v>
      </c>
      <c r="G47" s="21">
        <v>4</v>
      </c>
      <c r="H47" s="21">
        <v>3</v>
      </c>
      <c r="I47" s="21">
        <v>5</v>
      </c>
      <c r="J47" s="21">
        <f>COUNTIFS('Eşdeğerlik Tablosu'!$C:$C,C47,'Eşdeğerlik Tablosu'!$A:$A,B47)</f>
        <v>1</v>
      </c>
      <c r="K47" s="21" t="str">
        <f t="shared" si="0"/>
        <v>Eşleşti</v>
      </c>
    </row>
    <row r="48" spans="1:11" x14ac:dyDescent="0.3">
      <c r="A48" s="21" t="s">
        <v>455</v>
      </c>
      <c r="B48" s="21">
        <v>7</v>
      </c>
      <c r="C48" s="21" t="s">
        <v>367</v>
      </c>
      <c r="D48" s="22" t="s">
        <v>217</v>
      </c>
      <c r="E48" s="21" t="s">
        <v>456</v>
      </c>
      <c r="F48" s="21">
        <v>1</v>
      </c>
      <c r="G48" s="21">
        <v>2</v>
      </c>
      <c r="H48" s="21">
        <v>2</v>
      </c>
      <c r="I48" s="21">
        <v>2</v>
      </c>
      <c r="J48" s="21">
        <f>COUNTIFS('Eşdeğerlik Tablosu'!$C:$C,C48,'Eşdeğerlik Tablosu'!$A:$A,B48)</f>
        <v>1</v>
      </c>
      <c r="K48" s="21" t="str">
        <f t="shared" si="0"/>
        <v>Eşleşti</v>
      </c>
    </row>
    <row r="49" spans="1:11" x14ac:dyDescent="0.3">
      <c r="A49" s="21" t="s">
        <v>455</v>
      </c>
      <c r="B49" s="21">
        <v>7</v>
      </c>
      <c r="C49" s="21" t="s">
        <v>374</v>
      </c>
      <c r="D49" s="22" t="s">
        <v>375</v>
      </c>
      <c r="E49" s="21" t="s">
        <v>456</v>
      </c>
      <c r="F49" s="21">
        <v>3</v>
      </c>
      <c r="G49" s="21">
        <v>0</v>
      </c>
      <c r="H49" s="21">
        <v>3</v>
      </c>
      <c r="I49" s="21">
        <v>5</v>
      </c>
      <c r="J49" s="21">
        <f>COUNTIFS('Eşdeğerlik Tablosu'!$C:$C,C49,'Eşdeğerlik Tablosu'!$A:$A,B49)</f>
        <v>1</v>
      </c>
      <c r="K49" s="21" t="str">
        <f t="shared" si="0"/>
        <v>Eşleşti</v>
      </c>
    </row>
    <row r="50" spans="1:11" x14ac:dyDescent="0.3">
      <c r="A50" s="21" t="s">
        <v>455</v>
      </c>
      <c r="B50" s="21">
        <v>7</v>
      </c>
      <c r="C50" s="21" t="s">
        <v>400</v>
      </c>
      <c r="D50" s="22" t="s">
        <v>291</v>
      </c>
      <c r="E50" s="21" t="s">
        <v>456</v>
      </c>
      <c r="F50" s="21">
        <v>2</v>
      </c>
      <c r="G50" s="21">
        <v>4</v>
      </c>
      <c r="H50" s="21">
        <v>4</v>
      </c>
      <c r="I50" s="21">
        <v>5</v>
      </c>
      <c r="J50" s="21">
        <f>COUNTIFS('Eşdeğerlik Tablosu'!$C:$C,C50,'Eşdeğerlik Tablosu'!$A:$A,B50)</f>
        <v>1</v>
      </c>
      <c r="K50" s="21" t="str">
        <f t="shared" si="0"/>
        <v>Eşleşti</v>
      </c>
    </row>
    <row r="51" spans="1:11" x14ac:dyDescent="0.3">
      <c r="A51" s="21" t="s">
        <v>455</v>
      </c>
      <c r="B51" s="21">
        <v>7</v>
      </c>
      <c r="C51" s="21" t="s">
        <v>387</v>
      </c>
      <c r="D51" s="22" t="s">
        <v>388</v>
      </c>
      <c r="E51" s="21" t="s">
        <v>456</v>
      </c>
      <c r="F51" s="21">
        <v>3</v>
      </c>
      <c r="G51" s="21">
        <v>0</v>
      </c>
      <c r="H51" s="21">
        <v>3</v>
      </c>
      <c r="I51" s="21">
        <v>5</v>
      </c>
      <c r="J51" s="21">
        <f>COUNTIFS('Eşdeğerlik Tablosu'!$C:$C,C51,'Eşdeğerlik Tablosu'!$A:$A,B51)</f>
        <v>1</v>
      </c>
      <c r="K51" s="21" t="str">
        <f t="shared" si="0"/>
        <v>Eşleşti</v>
      </c>
    </row>
    <row r="52" spans="1:11" x14ac:dyDescent="0.3">
      <c r="A52" s="21" t="s">
        <v>455</v>
      </c>
      <c r="B52" s="21">
        <v>7</v>
      </c>
      <c r="C52" s="21" t="s">
        <v>394</v>
      </c>
      <c r="D52" s="22" t="s">
        <v>395</v>
      </c>
      <c r="E52" s="21" t="s">
        <v>456</v>
      </c>
      <c r="F52" s="21">
        <v>2</v>
      </c>
      <c r="G52" s="21">
        <v>0</v>
      </c>
      <c r="H52" s="21">
        <v>2</v>
      </c>
      <c r="I52" s="21">
        <v>3</v>
      </c>
      <c r="J52" s="21">
        <f>COUNTIFS('Eşdeğerlik Tablosu'!$C:$C,C52,'Eşdeğerlik Tablosu'!$A:$A,B52)</f>
        <v>1</v>
      </c>
      <c r="K52" s="21" t="str">
        <f t="shared" si="0"/>
        <v>Eşleşti</v>
      </c>
    </row>
    <row r="53" spans="1:11" x14ac:dyDescent="0.3">
      <c r="A53" s="21" t="s">
        <v>455</v>
      </c>
      <c r="B53" s="21">
        <v>7</v>
      </c>
      <c r="C53" s="21" t="s">
        <v>381</v>
      </c>
      <c r="D53" s="22" t="s">
        <v>332</v>
      </c>
      <c r="E53" s="21" t="s">
        <v>457</v>
      </c>
      <c r="F53" s="21">
        <v>3</v>
      </c>
      <c r="G53" s="21">
        <v>0</v>
      </c>
      <c r="H53" s="21">
        <v>3</v>
      </c>
      <c r="I53" s="21">
        <v>5</v>
      </c>
      <c r="J53" s="21">
        <f>COUNTIFS('Eşdeğerlik Tablosu'!$C:$C,C53,'Eşdeğerlik Tablosu'!$A:$A,B53)</f>
        <v>1</v>
      </c>
      <c r="K53" s="21" t="str">
        <f t="shared" si="0"/>
        <v>Eşleşti</v>
      </c>
    </row>
    <row r="54" spans="1:11" x14ac:dyDescent="0.3">
      <c r="A54" s="21" t="s">
        <v>455</v>
      </c>
      <c r="B54" s="21">
        <v>8</v>
      </c>
      <c r="C54" s="21" t="s">
        <v>409</v>
      </c>
      <c r="D54" s="22" t="s">
        <v>410</v>
      </c>
      <c r="E54" s="21" t="s">
        <v>456</v>
      </c>
      <c r="F54" s="21">
        <v>1</v>
      </c>
      <c r="G54" s="21">
        <v>4</v>
      </c>
      <c r="H54" s="21">
        <v>3</v>
      </c>
      <c r="I54" s="21">
        <v>5</v>
      </c>
      <c r="J54" s="21">
        <f>COUNTIFS('Eşdeğerlik Tablosu'!$C:$C,C54,'Eşdeğerlik Tablosu'!$A:$A,B54)</f>
        <v>1</v>
      </c>
      <c r="K54" s="21" t="str">
        <f t="shared" si="0"/>
        <v>Eşleşti</v>
      </c>
    </row>
    <row r="55" spans="1:11" x14ac:dyDescent="0.3">
      <c r="A55" s="21" t="s">
        <v>455</v>
      </c>
      <c r="B55" s="21">
        <v>8</v>
      </c>
      <c r="C55" s="21" t="s">
        <v>417</v>
      </c>
      <c r="D55" s="22" t="s">
        <v>418</v>
      </c>
      <c r="E55" s="21" t="s">
        <v>456</v>
      </c>
      <c r="F55" s="21">
        <v>1</v>
      </c>
      <c r="G55" s="21">
        <v>4</v>
      </c>
      <c r="H55" s="21">
        <v>3</v>
      </c>
      <c r="I55" s="21">
        <v>5</v>
      </c>
      <c r="J55" s="21">
        <f>COUNTIFS('Eşdeğerlik Tablosu'!$C:$C,C55,'Eşdeğerlik Tablosu'!$A:$A,B55)</f>
        <v>1</v>
      </c>
      <c r="K55" s="21" t="str">
        <f t="shared" si="0"/>
        <v>Eşleşti</v>
      </c>
    </row>
    <row r="56" spans="1:11" x14ac:dyDescent="0.3">
      <c r="A56" s="21" t="s">
        <v>455</v>
      </c>
      <c r="B56" s="21">
        <v>8</v>
      </c>
      <c r="C56" s="21" t="s">
        <v>421</v>
      </c>
      <c r="D56" s="22" t="s">
        <v>422</v>
      </c>
      <c r="E56" s="21" t="s">
        <v>456</v>
      </c>
      <c r="F56" s="21">
        <v>2</v>
      </c>
      <c r="G56" s="21">
        <v>2</v>
      </c>
      <c r="H56" s="21">
        <v>3</v>
      </c>
      <c r="I56" s="21">
        <v>5</v>
      </c>
      <c r="J56" s="21">
        <f>COUNTIFS('Eşdeğerlik Tablosu'!$C:$C,C56,'Eşdeğerlik Tablosu'!$A:$A,B56)</f>
        <v>1</v>
      </c>
      <c r="K56" s="21" t="str">
        <f t="shared" si="0"/>
        <v>Eşleşti</v>
      </c>
    </row>
    <row r="57" spans="1:11" x14ac:dyDescent="0.3">
      <c r="A57" s="21" t="s">
        <v>455</v>
      </c>
      <c r="B57" s="21">
        <v>8</v>
      </c>
      <c r="C57" s="21" t="s">
        <v>426</v>
      </c>
      <c r="D57" s="22" t="s">
        <v>390</v>
      </c>
      <c r="E57" s="21" t="s">
        <v>456</v>
      </c>
      <c r="F57" s="21">
        <v>2</v>
      </c>
      <c r="G57" s="21">
        <v>0</v>
      </c>
      <c r="H57" s="21">
        <v>2</v>
      </c>
      <c r="I57" s="21">
        <v>5</v>
      </c>
      <c r="J57" s="21">
        <f>COUNTIFS('Eşdeğerlik Tablosu'!$C:$C,C57,'Eşdeğerlik Tablosu'!$A:$A,B57)</f>
        <v>1</v>
      </c>
      <c r="K57" s="21" t="str">
        <f t="shared" si="0"/>
        <v>Eşleşti</v>
      </c>
    </row>
    <row r="58" spans="1:11" x14ac:dyDescent="0.3">
      <c r="A58" s="21" t="s">
        <v>455</v>
      </c>
      <c r="B58" s="21">
        <v>8</v>
      </c>
      <c r="C58" s="21" t="s">
        <v>438</v>
      </c>
      <c r="D58" s="22" t="s">
        <v>332</v>
      </c>
      <c r="E58" s="21" t="s">
        <v>457</v>
      </c>
      <c r="F58" s="21">
        <v>3</v>
      </c>
      <c r="G58" s="21">
        <v>0</v>
      </c>
      <c r="H58" s="21">
        <v>3</v>
      </c>
      <c r="I58" s="21">
        <v>5</v>
      </c>
      <c r="J58" s="21">
        <f>COUNTIFS('Eşdeğerlik Tablosu'!$C:$C,C58,'Eşdeğerlik Tablosu'!$A:$A,B58)</f>
        <v>1</v>
      </c>
      <c r="K58" s="21" t="str">
        <f t="shared" si="0"/>
        <v>Eşleşti</v>
      </c>
    </row>
    <row r="59" spans="1:11" x14ac:dyDescent="0.3">
      <c r="A59" s="21" t="s">
        <v>455</v>
      </c>
      <c r="B59" s="21">
        <v>8</v>
      </c>
      <c r="C59" s="21" t="s">
        <v>432</v>
      </c>
      <c r="D59" s="22" t="s">
        <v>341</v>
      </c>
      <c r="E59" s="21" t="s">
        <v>457</v>
      </c>
      <c r="F59" s="21">
        <v>3</v>
      </c>
      <c r="G59" s="21">
        <v>0</v>
      </c>
      <c r="H59" s="21">
        <v>3</v>
      </c>
      <c r="I59" s="21">
        <v>5</v>
      </c>
      <c r="J59" s="21">
        <f>COUNTIFS('Eşdeğerlik Tablosu'!$C:$C,C59,'Eşdeğerlik Tablosu'!$A:$A,B59)</f>
        <v>1</v>
      </c>
      <c r="K59" s="21" t="str">
        <f t="shared" si="0"/>
        <v>Eşleşti</v>
      </c>
    </row>
    <row r="60" spans="1:11" x14ac:dyDescent="0.3">
      <c r="A60" s="23" t="s">
        <v>458</v>
      </c>
      <c r="B60" s="23">
        <v>1</v>
      </c>
      <c r="C60" s="23" t="s">
        <v>17</v>
      </c>
      <c r="D60" s="24" t="s">
        <v>18</v>
      </c>
      <c r="E60" s="23" t="s">
        <v>456</v>
      </c>
      <c r="F60" s="23">
        <v>2</v>
      </c>
      <c r="G60" s="23">
        <v>0</v>
      </c>
      <c r="H60" s="23">
        <v>2</v>
      </c>
      <c r="I60" s="23">
        <v>3</v>
      </c>
      <c r="J60" s="23">
        <f>COUNTIFS('Eşdeğerlik Tablosu'!$I:$I,C60,'Eşdeğerlik Tablosu'!$A:$A,B60)</f>
        <v>1</v>
      </c>
      <c r="K60" s="23" t="str">
        <f t="shared" si="0"/>
        <v>Eşleşti</v>
      </c>
    </row>
    <row r="61" spans="1:11" x14ac:dyDescent="0.3">
      <c r="A61" s="23" t="s">
        <v>458</v>
      </c>
      <c r="B61" s="23">
        <v>1</v>
      </c>
      <c r="C61" s="23" t="s">
        <v>23</v>
      </c>
      <c r="D61" s="24" t="s">
        <v>24</v>
      </c>
      <c r="E61" s="23" t="s">
        <v>456</v>
      </c>
      <c r="F61" s="23">
        <v>3</v>
      </c>
      <c r="G61" s="23">
        <v>0</v>
      </c>
      <c r="H61" s="23">
        <v>3</v>
      </c>
      <c r="I61" s="23">
        <v>5</v>
      </c>
      <c r="J61" s="23">
        <f>COUNTIFS('Eşdeğerlik Tablosu'!$I:$I,C61,'Eşdeğerlik Tablosu'!$A:$A,B61)</f>
        <v>1</v>
      </c>
      <c r="K61" s="23" t="str">
        <f t="shared" si="0"/>
        <v>Eşleşti</v>
      </c>
    </row>
    <row r="62" spans="1:11" x14ac:dyDescent="0.3">
      <c r="A62" s="23" t="s">
        <v>458</v>
      </c>
      <c r="B62" s="23">
        <v>1</v>
      </c>
      <c r="C62" s="23" t="s">
        <v>30</v>
      </c>
      <c r="D62" s="24" t="s">
        <v>31</v>
      </c>
      <c r="E62" s="23" t="s">
        <v>456</v>
      </c>
      <c r="F62" s="23">
        <v>2</v>
      </c>
      <c r="G62" s="23">
        <v>0</v>
      </c>
      <c r="H62" s="23">
        <v>2</v>
      </c>
      <c r="I62" s="23">
        <v>3</v>
      </c>
      <c r="J62" s="23">
        <f>COUNTIFS('Eşdeğerlik Tablosu'!$I:$I,C62,'Eşdeğerlik Tablosu'!$A:$A,B62)</f>
        <v>1</v>
      </c>
      <c r="K62" s="23" t="str">
        <f t="shared" si="0"/>
        <v>Eşleşti</v>
      </c>
    </row>
    <row r="63" spans="1:11" x14ac:dyDescent="0.3">
      <c r="A63" s="23" t="s">
        <v>458</v>
      </c>
      <c r="B63" s="23">
        <v>1</v>
      </c>
      <c r="C63" s="23" t="s">
        <v>36</v>
      </c>
      <c r="D63" s="24" t="s">
        <v>37</v>
      </c>
      <c r="E63" s="23" t="s">
        <v>456</v>
      </c>
      <c r="F63" s="23">
        <v>3</v>
      </c>
      <c r="G63" s="23">
        <v>0</v>
      </c>
      <c r="H63" s="23">
        <v>3</v>
      </c>
      <c r="I63" s="23">
        <v>5</v>
      </c>
      <c r="J63" s="23">
        <f>COUNTIFS('Eşdeğerlik Tablosu'!$I:$I,C63,'Eşdeğerlik Tablosu'!$A:$A,B63)</f>
        <v>1</v>
      </c>
      <c r="K63" s="23" t="str">
        <f t="shared" si="0"/>
        <v>Eşleşti</v>
      </c>
    </row>
    <row r="64" spans="1:11" x14ac:dyDescent="0.3">
      <c r="A64" s="23" t="s">
        <v>458</v>
      </c>
      <c r="B64" s="23">
        <v>1</v>
      </c>
      <c r="C64" s="23" t="s">
        <v>43</v>
      </c>
      <c r="D64" s="24" t="s">
        <v>44</v>
      </c>
      <c r="E64" s="23" t="s">
        <v>456</v>
      </c>
      <c r="F64" s="23">
        <v>2</v>
      </c>
      <c r="G64" s="23">
        <v>0</v>
      </c>
      <c r="H64" s="23">
        <v>2</v>
      </c>
      <c r="I64" s="23">
        <v>3</v>
      </c>
      <c r="J64" s="23">
        <f>COUNTIFS('Eşdeğerlik Tablosu'!$I:$I,C64,'Eşdeğerlik Tablosu'!$A:$A,B64)</f>
        <v>1</v>
      </c>
      <c r="K64" s="23" t="str">
        <f t="shared" si="0"/>
        <v>Eşleşti</v>
      </c>
    </row>
    <row r="65" spans="1:11" x14ac:dyDescent="0.3">
      <c r="A65" s="23" t="s">
        <v>458</v>
      </c>
      <c r="B65" s="23">
        <v>1</v>
      </c>
      <c r="C65" s="23" t="s">
        <v>51</v>
      </c>
      <c r="D65" s="24" t="s">
        <v>52</v>
      </c>
      <c r="E65" s="23" t="s">
        <v>456</v>
      </c>
      <c r="F65" s="23">
        <v>2</v>
      </c>
      <c r="G65" s="23">
        <v>0</v>
      </c>
      <c r="H65" s="23">
        <v>2</v>
      </c>
      <c r="I65" s="23">
        <v>3</v>
      </c>
      <c r="J65" s="23">
        <f>COUNTIFS('Eşdeğerlik Tablosu'!$I:$I,C65,'Eşdeğerlik Tablosu'!$A:$A,B65)</f>
        <v>1</v>
      </c>
      <c r="K65" s="23" t="str">
        <f t="shared" si="0"/>
        <v>Eşleşti</v>
      </c>
    </row>
    <row r="66" spans="1:11" x14ac:dyDescent="0.3">
      <c r="A66" s="23" t="s">
        <v>458</v>
      </c>
      <c r="B66" s="23">
        <v>1</v>
      </c>
      <c r="C66" s="23" t="s">
        <v>58</v>
      </c>
      <c r="D66" s="24" t="s">
        <v>59</v>
      </c>
      <c r="E66" s="23" t="s">
        <v>456</v>
      </c>
      <c r="F66" s="23">
        <v>2</v>
      </c>
      <c r="G66" s="23">
        <v>0</v>
      </c>
      <c r="H66" s="23">
        <v>2</v>
      </c>
      <c r="I66" s="23">
        <v>4</v>
      </c>
      <c r="J66" s="23">
        <f>COUNTIFS('Eşdeğerlik Tablosu'!$I:$I,C66,'Eşdeğerlik Tablosu'!$A:$A,B66)</f>
        <v>1</v>
      </c>
      <c r="K66" s="23" t="str">
        <f t="shared" ref="K66:K129" si="1">IF(J66&gt;0,"Eşleşti","EKSİK")</f>
        <v>Eşleşti</v>
      </c>
    </row>
    <row r="67" spans="1:11" x14ac:dyDescent="0.3">
      <c r="A67" s="23" t="s">
        <v>458</v>
      </c>
      <c r="B67" s="23">
        <v>1</v>
      </c>
      <c r="C67" s="23" t="s">
        <v>65</v>
      </c>
      <c r="D67" s="24" t="s">
        <v>64</v>
      </c>
      <c r="E67" s="23" t="s">
        <v>456</v>
      </c>
      <c r="F67" s="23">
        <v>2</v>
      </c>
      <c r="G67" s="23">
        <v>0</v>
      </c>
      <c r="H67" s="23">
        <v>2</v>
      </c>
      <c r="I67" s="23">
        <v>4</v>
      </c>
      <c r="J67" s="23">
        <f>COUNTIFS('Eşdeğerlik Tablosu'!$I:$I,C67,'Eşdeğerlik Tablosu'!$A:$A,B67)</f>
        <v>2</v>
      </c>
      <c r="K67" s="23" t="str">
        <f t="shared" si="1"/>
        <v>Eşleşti</v>
      </c>
    </row>
    <row r="68" spans="1:11" x14ac:dyDescent="0.3">
      <c r="A68" s="23" t="s">
        <v>458</v>
      </c>
      <c r="B68" s="23">
        <v>2</v>
      </c>
      <c r="C68" s="23" t="s">
        <v>83</v>
      </c>
      <c r="D68" s="24" t="s">
        <v>84</v>
      </c>
      <c r="E68" s="23" t="s">
        <v>456</v>
      </c>
      <c r="F68" s="23">
        <v>2</v>
      </c>
      <c r="G68" s="23">
        <v>0</v>
      </c>
      <c r="H68" s="23">
        <v>2</v>
      </c>
      <c r="I68" s="23">
        <v>3</v>
      </c>
      <c r="J68" s="23">
        <f>COUNTIFS('Eşdeğerlik Tablosu'!$I:$I,C68,'Eşdeğerlik Tablosu'!$A:$A,B68)</f>
        <v>1</v>
      </c>
      <c r="K68" s="23" t="str">
        <f t="shared" si="1"/>
        <v>Eşleşti</v>
      </c>
    </row>
    <row r="69" spans="1:11" x14ac:dyDescent="0.3">
      <c r="A69" s="23" t="s">
        <v>458</v>
      </c>
      <c r="B69" s="23">
        <v>2</v>
      </c>
      <c r="C69" s="23" t="s">
        <v>89</v>
      </c>
      <c r="D69" s="24" t="s">
        <v>90</v>
      </c>
      <c r="E69" s="23" t="s">
        <v>456</v>
      </c>
      <c r="F69" s="23">
        <v>3</v>
      </c>
      <c r="G69" s="23">
        <v>0</v>
      </c>
      <c r="H69" s="23">
        <v>3</v>
      </c>
      <c r="I69" s="23">
        <v>5</v>
      </c>
      <c r="J69" s="23">
        <f>COUNTIFS('Eşdeğerlik Tablosu'!$I:$I,C69,'Eşdeğerlik Tablosu'!$A:$A,B69)</f>
        <v>1</v>
      </c>
      <c r="K69" s="23" t="str">
        <f t="shared" si="1"/>
        <v>Eşleşti</v>
      </c>
    </row>
    <row r="70" spans="1:11" x14ac:dyDescent="0.3">
      <c r="A70" s="23" t="s">
        <v>458</v>
      </c>
      <c r="B70" s="23">
        <v>2</v>
      </c>
      <c r="C70" s="23" t="s">
        <v>96</v>
      </c>
      <c r="D70" s="24" t="s">
        <v>97</v>
      </c>
      <c r="E70" s="23" t="s">
        <v>456</v>
      </c>
      <c r="F70" s="23">
        <v>2</v>
      </c>
      <c r="G70" s="23">
        <v>0</v>
      </c>
      <c r="H70" s="23">
        <v>2</v>
      </c>
      <c r="I70" s="23">
        <v>3</v>
      </c>
      <c r="J70" s="23">
        <f>COUNTIFS('Eşdeğerlik Tablosu'!$I:$I,C70,'Eşdeğerlik Tablosu'!$A:$A,B70)</f>
        <v>1</v>
      </c>
      <c r="K70" s="23" t="str">
        <f t="shared" si="1"/>
        <v>Eşleşti</v>
      </c>
    </row>
    <row r="71" spans="1:11" x14ac:dyDescent="0.3">
      <c r="A71" s="23" t="s">
        <v>458</v>
      </c>
      <c r="B71" s="23">
        <v>2</v>
      </c>
      <c r="C71" s="23" t="s">
        <v>102</v>
      </c>
      <c r="D71" s="24" t="s">
        <v>101</v>
      </c>
      <c r="E71" s="23" t="s">
        <v>456</v>
      </c>
      <c r="F71" s="23">
        <v>2</v>
      </c>
      <c r="G71" s="23">
        <v>0</v>
      </c>
      <c r="H71" s="23">
        <v>2</v>
      </c>
      <c r="I71" s="23">
        <v>3</v>
      </c>
      <c r="J71" s="23">
        <f>COUNTIFS('Eşdeğerlik Tablosu'!$I:$I,C71,'Eşdeğerlik Tablosu'!$A:$A,B71)</f>
        <v>3</v>
      </c>
      <c r="K71" s="23" t="str">
        <f t="shared" si="1"/>
        <v>Eşleşti</v>
      </c>
    </row>
    <row r="72" spans="1:11" x14ac:dyDescent="0.3">
      <c r="A72" s="23" t="s">
        <v>458</v>
      </c>
      <c r="B72" s="23">
        <v>2</v>
      </c>
      <c r="C72" s="23" t="s">
        <v>113</v>
      </c>
      <c r="D72" s="24" t="s">
        <v>114</v>
      </c>
      <c r="E72" s="23" t="s">
        <v>456</v>
      </c>
      <c r="F72" s="23">
        <v>2</v>
      </c>
      <c r="G72" s="23">
        <v>0</v>
      </c>
      <c r="H72" s="23">
        <v>2</v>
      </c>
      <c r="I72" s="23">
        <v>3</v>
      </c>
      <c r="J72" s="23">
        <f>COUNTIFS('Eşdeğerlik Tablosu'!$I:$I,C72,'Eşdeğerlik Tablosu'!$A:$A,B72)</f>
        <v>2</v>
      </c>
      <c r="K72" s="23" t="str">
        <f t="shared" si="1"/>
        <v>Eşleşti</v>
      </c>
    </row>
    <row r="73" spans="1:11" x14ac:dyDescent="0.3">
      <c r="A73" s="23" t="s">
        <v>458</v>
      </c>
      <c r="B73" s="23">
        <v>2</v>
      </c>
      <c r="C73" s="23" t="s">
        <v>130</v>
      </c>
      <c r="D73" s="24" t="s">
        <v>131</v>
      </c>
      <c r="E73" s="23" t="s">
        <v>456</v>
      </c>
      <c r="F73" s="23">
        <v>2</v>
      </c>
      <c r="G73" s="23">
        <v>0</v>
      </c>
      <c r="H73" s="23">
        <v>2</v>
      </c>
      <c r="I73" s="23">
        <v>4</v>
      </c>
      <c r="J73" s="23">
        <f>COUNTIFS('Eşdeğerlik Tablosu'!$I:$I,C73,'Eşdeğerlik Tablosu'!$A:$A,B73)</f>
        <v>1</v>
      </c>
      <c r="K73" s="23" t="str">
        <f t="shared" si="1"/>
        <v>Eşleşti</v>
      </c>
    </row>
    <row r="74" spans="1:11" x14ac:dyDescent="0.3">
      <c r="A74" s="23" t="s">
        <v>458</v>
      </c>
      <c r="B74" s="23">
        <v>2</v>
      </c>
      <c r="C74" s="23" t="s">
        <v>134</v>
      </c>
      <c r="D74" s="24" t="s">
        <v>69</v>
      </c>
      <c r="E74" s="23" t="s">
        <v>456</v>
      </c>
      <c r="F74" s="23">
        <v>2</v>
      </c>
      <c r="G74" s="23">
        <v>0</v>
      </c>
      <c r="H74" s="23">
        <v>2</v>
      </c>
      <c r="I74" s="23">
        <v>4</v>
      </c>
      <c r="J74" s="23">
        <f>COUNTIFS('Eşdeğerlik Tablosu'!$I:$I,C74,'Eşdeğerlik Tablosu'!$A:$A,B74)</f>
        <v>1</v>
      </c>
      <c r="K74" s="23" t="str">
        <f t="shared" si="1"/>
        <v>Eşleşti</v>
      </c>
    </row>
    <row r="75" spans="1:11" x14ac:dyDescent="0.3">
      <c r="A75" s="23" t="s">
        <v>458</v>
      </c>
      <c r="B75" s="23">
        <v>2</v>
      </c>
      <c r="C75" s="23" t="s">
        <v>135</v>
      </c>
      <c r="D75" s="24" t="s">
        <v>136</v>
      </c>
      <c r="E75" s="23" t="s">
        <v>456</v>
      </c>
      <c r="F75" s="23">
        <v>2</v>
      </c>
      <c r="G75" s="23">
        <v>0</v>
      </c>
      <c r="H75" s="23">
        <v>2</v>
      </c>
      <c r="I75" s="23">
        <v>5</v>
      </c>
      <c r="J75" s="23">
        <f>COUNTIFS('Eşdeğerlik Tablosu'!$I:$I,C75,'Eşdeğerlik Tablosu'!$A:$A,B75)</f>
        <v>1</v>
      </c>
      <c r="K75" s="23" t="str">
        <f t="shared" si="1"/>
        <v>Eşleşti</v>
      </c>
    </row>
    <row r="76" spans="1:11" x14ac:dyDescent="0.3">
      <c r="A76" s="23" t="s">
        <v>458</v>
      </c>
      <c r="B76" s="23">
        <v>3</v>
      </c>
      <c r="C76" s="23" t="s">
        <v>145</v>
      </c>
      <c r="D76" s="24" t="s">
        <v>146</v>
      </c>
      <c r="E76" s="23" t="s">
        <v>456</v>
      </c>
      <c r="F76" s="23">
        <v>2</v>
      </c>
      <c r="G76" s="23">
        <v>0</v>
      </c>
      <c r="H76" s="23">
        <v>2</v>
      </c>
      <c r="I76" s="23">
        <v>4</v>
      </c>
      <c r="J76" s="23">
        <f>COUNTIFS('Eşdeğerlik Tablosu'!$I:$I,C76,'Eşdeğerlik Tablosu'!$A:$A,B76)</f>
        <v>1</v>
      </c>
      <c r="K76" s="23" t="str">
        <f t="shared" si="1"/>
        <v>Eşleşti</v>
      </c>
    </row>
    <row r="77" spans="1:11" x14ac:dyDescent="0.3">
      <c r="A77" s="23" t="s">
        <v>458</v>
      </c>
      <c r="B77" s="23">
        <v>3</v>
      </c>
      <c r="C77" s="23" t="s">
        <v>151</v>
      </c>
      <c r="D77" s="24" t="s">
        <v>152</v>
      </c>
      <c r="E77" s="23" t="s">
        <v>456</v>
      </c>
      <c r="F77" s="23">
        <v>2</v>
      </c>
      <c r="G77" s="23">
        <v>0</v>
      </c>
      <c r="H77" s="23">
        <v>2</v>
      </c>
      <c r="I77" s="23">
        <v>4</v>
      </c>
      <c r="J77" s="23">
        <f>COUNTIFS('Eşdeğerlik Tablosu'!$I:$I,C77,'Eşdeğerlik Tablosu'!$A:$A,B77)</f>
        <v>2</v>
      </c>
      <c r="K77" s="23" t="str">
        <f t="shared" si="1"/>
        <v>Eşleşti</v>
      </c>
    </row>
    <row r="78" spans="1:11" x14ac:dyDescent="0.3">
      <c r="A78" s="23" t="s">
        <v>458</v>
      </c>
      <c r="B78" s="23">
        <v>3</v>
      </c>
      <c r="C78" s="23" t="s">
        <v>164</v>
      </c>
      <c r="D78" s="24" t="s">
        <v>165</v>
      </c>
      <c r="E78" s="23" t="s">
        <v>456</v>
      </c>
      <c r="F78" s="23">
        <v>2</v>
      </c>
      <c r="G78" s="23">
        <v>0</v>
      </c>
      <c r="H78" s="23">
        <v>2</v>
      </c>
      <c r="I78" s="23">
        <v>3</v>
      </c>
      <c r="J78" s="23">
        <f>COUNTIFS('Eşdeğerlik Tablosu'!$I:$I,C78,'Eşdeğerlik Tablosu'!$A:$A,B78)</f>
        <v>1</v>
      </c>
      <c r="K78" s="23" t="str">
        <f t="shared" si="1"/>
        <v>Eşleşti</v>
      </c>
    </row>
    <row r="79" spans="1:11" x14ac:dyDescent="0.3">
      <c r="A79" s="23" t="s">
        <v>458</v>
      </c>
      <c r="B79" s="23">
        <v>3</v>
      </c>
      <c r="C79" s="23" t="s">
        <v>171</v>
      </c>
      <c r="D79" s="24" t="s">
        <v>172</v>
      </c>
      <c r="E79" s="23" t="s">
        <v>457</v>
      </c>
      <c r="F79" s="23">
        <v>2</v>
      </c>
      <c r="G79" s="23">
        <v>0</v>
      </c>
      <c r="H79" s="23">
        <v>2</v>
      </c>
      <c r="I79" s="23">
        <v>4</v>
      </c>
      <c r="J79" s="23">
        <f>COUNTIFS('Eşdeğerlik Tablosu'!$I:$I,C79,'Eşdeğerlik Tablosu'!$A:$A,B79)</f>
        <v>1</v>
      </c>
      <c r="K79" s="23" t="str">
        <f t="shared" si="1"/>
        <v>Eşleşti</v>
      </c>
    </row>
    <row r="80" spans="1:11" x14ac:dyDescent="0.3">
      <c r="A80" s="23" t="s">
        <v>458</v>
      </c>
      <c r="B80" s="23">
        <v>3</v>
      </c>
      <c r="C80" s="23" t="s">
        <v>190</v>
      </c>
      <c r="D80" s="24" t="s">
        <v>191</v>
      </c>
      <c r="E80" s="23" t="s">
        <v>456</v>
      </c>
      <c r="F80" s="23">
        <v>2</v>
      </c>
      <c r="G80" s="23">
        <v>0</v>
      </c>
      <c r="H80" s="23">
        <v>2</v>
      </c>
      <c r="I80" s="23">
        <v>4</v>
      </c>
      <c r="J80" s="23">
        <f>COUNTIFS('Eşdeğerlik Tablosu'!$I:$I,C80,'Eşdeğerlik Tablosu'!$A:$A,B80)</f>
        <v>1</v>
      </c>
      <c r="K80" s="23" t="str">
        <f t="shared" si="1"/>
        <v>Eşleşti</v>
      </c>
    </row>
    <row r="81" spans="1:11" x14ac:dyDescent="0.3">
      <c r="A81" s="23" t="s">
        <v>458</v>
      </c>
      <c r="B81" s="23">
        <v>3</v>
      </c>
      <c r="C81" s="23" t="s">
        <v>178</v>
      </c>
      <c r="D81" s="24" t="s">
        <v>179</v>
      </c>
      <c r="E81" s="23" t="s">
        <v>457</v>
      </c>
      <c r="F81" s="23">
        <v>2</v>
      </c>
      <c r="G81" s="23">
        <v>0</v>
      </c>
      <c r="H81" s="23">
        <v>2</v>
      </c>
      <c r="I81" s="23">
        <v>3</v>
      </c>
      <c r="J81" s="23">
        <f>COUNTIFS('Eşdeğerlik Tablosu'!$I:$I,C81,'Eşdeğerlik Tablosu'!$A:$A,B81)</f>
        <v>1</v>
      </c>
      <c r="K81" s="23" t="str">
        <f t="shared" si="1"/>
        <v>Eşleşti</v>
      </c>
    </row>
    <row r="82" spans="1:11" x14ac:dyDescent="0.3">
      <c r="A82" s="23" t="s">
        <v>458</v>
      </c>
      <c r="B82" s="23">
        <v>3</v>
      </c>
      <c r="C82" s="23" t="s">
        <v>186</v>
      </c>
      <c r="D82" s="24" t="s">
        <v>187</v>
      </c>
      <c r="E82" s="23" t="s">
        <v>457</v>
      </c>
      <c r="F82" s="23">
        <v>2</v>
      </c>
      <c r="G82" s="23">
        <v>0</v>
      </c>
      <c r="H82" s="23">
        <v>2</v>
      </c>
      <c r="I82" s="23">
        <v>4</v>
      </c>
      <c r="J82" s="23">
        <f>COUNTIFS('Eşdeğerlik Tablosu'!$I:$I,C82,'Eşdeğerlik Tablosu'!$A:$A,B82)</f>
        <v>1</v>
      </c>
      <c r="K82" s="23" t="str">
        <f t="shared" si="1"/>
        <v>Eşleşti</v>
      </c>
    </row>
    <row r="83" spans="1:11" x14ac:dyDescent="0.3">
      <c r="A83" s="23" t="s">
        <v>458</v>
      </c>
      <c r="B83" s="23">
        <v>3</v>
      </c>
      <c r="C83" s="23" t="s">
        <v>194</v>
      </c>
      <c r="D83" s="24" t="s">
        <v>195</v>
      </c>
      <c r="E83" s="23" t="s">
        <v>456</v>
      </c>
      <c r="F83" s="23">
        <v>2</v>
      </c>
      <c r="G83" s="23">
        <v>0</v>
      </c>
      <c r="H83" s="23">
        <v>2</v>
      </c>
      <c r="I83" s="23">
        <v>4</v>
      </c>
      <c r="J83" s="23">
        <f>COUNTIFS('Eşdeğerlik Tablosu'!$I:$I,C83,'Eşdeğerlik Tablosu'!$A:$A,B83)</f>
        <v>1</v>
      </c>
      <c r="K83" s="23" t="str">
        <f t="shared" si="1"/>
        <v>Eşleşti</v>
      </c>
    </row>
    <row r="84" spans="1:11" x14ac:dyDescent="0.3">
      <c r="A84" s="23" t="s">
        <v>458</v>
      </c>
      <c r="B84" s="23">
        <v>4</v>
      </c>
      <c r="C84" s="23" t="s">
        <v>201</v>
      </c>
      <c r="D84" s="24" t="s">
        <v>200</v>
      </c>
      <c r="E84" s="23" t="s">
        <v>456</v>
      </c>
      <c r="F84" s="23">
        <v>1</v>
      </c>
      <c r="G84" s="23">
        <v>2</v>
      </c>
      <c r="H84" s="23">
        <v>2</v>
      </c>
      <c r="I84" s="23">
        <v>3</v>
      </c>
      <c r="J84" s="23">
        <f>COUNTIFS('Eşdeğerlik Tablosu'!$I:$I,C84,'Eşdeğerlik Tablosu'!$A:$A,B84)</f>
        <v>1</v>
      </c>
      <c r="K84" s="23" t="str">
        <f t="shared" si="1"/>
        <v>Eşleşti</v>
      </c>
    </row>
    <row r="85" spans="1:11" x14ac:dyDescent="0.3">
      <c r="A85" s="23" t="s">
        <v>458</v>
      </c>
      <c r="B85" s="23">
        <v>4</v>
      </c>
      <c r="C85" s="23" t="s">
        <v>206</v>
      </c>
      <c r="D85" s="24" t="s">
        <v>197</v>
      </c>
      <c r="E85" s="23" t="s">
        <v>456</v>
      </c>
      <c r="F85" s="23">
        <v>2</v>
      </c>
      <c r="G85" s="23">
        <v>0</v>
      </c>
      <c r="H85" s="23">
        <v>2</v>
      </c>
      <c r="I85" s="23">
        <v>2</v>
      </c>
      <c r="J85" s="23">
        <f>COUNTIFS('Eşdeğerlik Tablosu'!$I:$I,C85,'Eşdeğerlik Tablosu'!$A:$A,B85)</f>
        <v>1</v>
      </c>
      <c r="K85" s="23" t="str">
        <f t="shared" si="1"/>
        <v>Eşleşti</v>
      </c>
    </row>
    <row r="86" spans="1:11" x14ac:dyDescent="0.3">
      <c r="A86" s="23" t="s">
        <v>458</v>
      </c>
      <c r="B86" s="23">
        <v>4</v>
      </c>
      <c r="C86" s="23" t="s">
        <v>239</v>
      </c>
      <c r="D86" s="24" t="s">
        <v>240</v>
      </c>
      <c r="E86" s="23" t="s">
        <v>456</v>
      </c>
      <c r="F86" s="23">
        <v>2</v>
      </c>
      <c r="G86" s="23">
        <v>0</v>
      </c>
      <c r="H86" s="23">
        <v>2</v>
      </c>
      <c r="I86" s="23">
        <v>2</v>
      </c>
      <c r="J86" s="23">
        <f>COUNTIFS('Eşdeğerlik Tablosu'!$I:$I,C86,'Eşdeğerlik Tablosu'!$A:$A,B86)</f>
        <v>1</v>
      </c>
      <c r="K86" s="23" t="str">
        <f t="shared" si="1"/>
        <v>Eşleşti</v>
      </c>
    </row>
    <row r="87" spans="1:11" x14ac:dyDescent="0.3">
      <c r="A87" s="23" t="s">
        <v>458</v>
      </c>
      <c r="B87" s="23">
        <v>4</v>
      </c>
      <c r="C87" s="23" t="s">
        <v>211</v>
      </c>
      <c r="D87" s="24" t="s">
        <v>212</v>
      </c>
      <c r="E87" s="23" t="s">
        <v>457</v>
      </c>
      <c r="F87" s="23">
        <v>2</v>
      </c>
      <c r="G87" s="23">
        <v>0</v>
      </c>
      <c r="H87" s="23">
        <v>2</v>
      </c>
      <c r="I87" s="23">
        <v>4</v>
      </c>
      <c r="J87" s="23">
        <f>COUNTIFS('Eşdeğerlik Tablosu'!$I:$I,C87,'Eşdeğerlik Tablosu'!$A:$A,B87)</f>
        <v>1</v>
      </c>
      <c r="K87" s="23" t="str">
        <f t="shared" si="1"/>
        <v>Eşleşti</v>
      </c>
    </row>
    <row r="88" spans="1:11" x14ac:dyDescent="0.3">
      <c r="A88" s="23" t="s">
        <v>458</v>
      </c>
      <c r="B88" s="23">
        <v>4</v>
      </c>
      <c r="C88" s="23" t="s">
        <v>216</v>
      </c>
      <c r="D88" s="24" t="s">
        <v>217</v>
      </c>
      <c r="E88" s="23" t="s">
        <v>456</v>
      </c>
      <c r="F88" s="23">
        <v>1</v>
      </c>
      <c r="G88" s="23">
        <v>2</v>
      </c>
      <c r="H88" s="23">
        <v>2</v>
      </c>
      <c r="I88" s="23">
        <v>3</v>
      </c>
      <c r="J88" s="23">
        <f>COUNTIFS('Eşdeğerlik Tablosu'!$I:$I,C88,'Eşdeğerlik Tablosu'!$A:$A,B88)</f>
        <v>1</v>
      </c>
      <c r="K88" s="23" t="str">
        <f t="shared" si="1"/>
        <v>Eşleşti</v>
      </c>
    </row>
    <row r="89" spans="1:11" x14ac:dyDescent="0.3">
      <c r="A89" s="23" t="s">
        <v>458</v>
      </c>
      <c r="B89" s="23">
        <v>4</v>
      </c>
      <c r="C89" s="23" t="s">
        <v>243</v>
      </c>
      <c r="D89" s="24" t="s">
        <v>244</v>
      </c>
      <c r="E89" s="23" t="s">
        <v>457</v>
      </c>
      <c r="F89" s="23">
        <v>2</v>
      </c>
      <c r="G89" s="23">
        <v>0</v>
      </c>
      <c r="H89" s="23">
        <v>2</v>
      </c>
      <c r="I89" s="23">
        <v>3</v>
      </c>
      <c r="J89" s="23">
        <f>COUNTIFS('Eşdeğerlik Tablosu'!$I:$I,C89,'Eşdeğerlik Tablosu'!$A:$A,B89)</f>
        <v>1</v>
      </c>
      <c r="K89" s="23" t="str">
        <f t="shared" si="1"/>
        <v>Eşleşti</v>
      </c>
    </row>
    <row r="90" spans="1:11" x14ac:dyDescent="0.3">
      <c r="A90" s="23" t="s">
        <v>458</v>
      </c>
      <c r="B90" s="23">
        <v>4</v>
      </c>
      <c r="C90" s="23" t="s">
        <v>224</v>
      </c>
      <c r="D90" s="24" t="s">
        <v>79</v>
      </c>
      <c r="E90" s="23" t="s">
        <v>456</v>
      </c>
      <c r="F90" s="23">
        <v>2</v>
      </c>
      <c r="G90" s="23">
        <v>0</v>
      </c>
      <c r="H90" s="23">
        <v>2</v>
      </c>
      <c r="I90" s="23">
        <v>3</v>
      </c>
      <c r="J90" s="23">
        <f>COUNTIFS('Eşdeğerlik Tablosu'!$I:$I,C90,'Eşdeğerlik Tablosu'!$A:$A,B90)</f>
        <v>1</v>
      </c>
      <c r="K90" s="23" t="str">
        <f t="shared" si="1"/>
        <v>Eşleşti</v>
      </c>
    </row>
    <row r="91" spans="1:11" x14ac:dyDescent="0.3">
      <c r="A91" s="23" t="s">
        <v>458</v>
      </c>
      <c r="B91" s="23">
        <v>4</v>
      </c>
      <c r="C91" s="23" t="s">
        <v>245</v>
      </c>
      <c r="D91" s="24" t="s">
        <v>108</v>
      </c>
      <c r="E91" s="23" t="s">
        <v>456</v>
      </c>
      <c r="F91" s="23">
        <v>2</v>
      </c>
      <c r="G91" s="23">
        <v>0</v>
      </c>
      <c r="H91" s="23">
        <v>2</v>
      </c>
      <c r="I91" s="23">
        <v>3</v>
      </c>
      <c r="J91" s="23">
        <f>COUNTIFS('Eşdeğerlik Tablosu'!$I:$I,C91,'Eşdeğerlik Tablosu'!$A:$A,B91)</f>
        <v>1</v>
      </c>
      <c r="K91" s="23" t="str">
        <f t="shared" si="1"/>
        <v>Eşleşti</v>
      </c>
    </row>
    <row r="92" spans="1:11" x14ac:dyDescent="0.3">
      <c r="A92" s="23" t="s">
        <v>458</v>
      </c>
      <c r="B92" s="23">
        <v>4</v>
      </c>
      <c r="C92" s="23" t="s">
        <v>230</v>
      </c>
      <c r="D92" s="24" t="s">
        <v>231</v>
      </c>
      <c r="E92" s="23" t="s">
        <v>457</v>
      </c>
      <c r="F92" s="23">
        <v>2</v>
      </c>
      <c r="G92" s="23">
        <v>0</v>
      </c>
      <c r="H92" s="23">
        <v>2</v>
      </c>
      <c r="I92" s="23">
        <v>4</v>
      </c>
      <c r="J92" s="23">
        <f>COUNTIFS('Eşdeğerlik Tablosu'!$I:$I,C92,'Eşdeğerlik Tablosu'!$A:$A,B92)</f>
        <v>1</v>
      </c>
      <c r="K92" s="23" t="str">
        <f t="shared" si="1"/>
        <v>Eşleşti</v>
      </c>
    </row>
    <row r="93" spans="1:11" x14ac:dyDescent="0.3">
      <c r="A93" s="23" t="s">
        <v>458</v>
      </c>
      <c r="B93" s="23">
        <v>4</v>
      </c>
      <c r="C93" s="23" t="s">
        <v>235</v>
      </c>
      <c r="D93" s="24" t="s">
        <v>236</v>
      </c>
      <c r="E93" s="23" t="s">
        <v>456</v>
      </c>
      <c r="F93" s="23">
        <v>2</v>
      </c>
      <c r="G93" s="23">
        <v>0</v>
      </c>
      <c r="H93" s="23">
        <v>2</v>
      </c>
      <c r="I93" s="23">
        <v>3</v>
      </c>
      <c r="J93" s="23">
        <f>COUNTIFS('Eşdeğerlik Tablosu'!$I:$I,C93,'Eşdeğerlik Tablosu'!$A:$A,B93)</f>
        <v>1</v>
      </c>
      <c r="K93" s="23" t="str">
        <f t="shared" si="1"/>
        <v>Eşleşti</v>
      </c>
    </row>
    <row r="94" spans="1:11" x14ac:dyDescent="0.3">
      <c r="A94" s="23" t="s">
        <v>458</v>
      </c>
      <c r="B94" s="23">
        <v>5</v>
      </c>
      <c r="C94" s="23" t="s">
        <v>251</v>
      </c>
      <c r="D94" s="24" t="s">
        <v>250</v>
      </c>
      <c r="E94" s="23" t="s">
        <v>456</v>
      </c>
      <c r="F94" s="23">
        <v>2</v>
      </c>
      <c r="G94" s="23">
        <v>0</v>
      </c>
      <c r="H94" s="23">
        <v>2</v>
      </c>
      <c r="I94" s="23">
        <v>3</v>
      </c>
      <c r="J94" s="23">
        <f>COUNTIFS('Eşdeğerlik Tablosu'!$I:$I,C94,'Eşdeğerlik Tablosu'!$A:$A,B94)</f>
        <v>1</v>
      </c>
      <c r="K94" s="23" t="str">
        <f t="shared" si="1"/>
        <v>Eşleşti</v>
      </c>
    </row>
    <row r="95" spans="1:11" x14ac:dyDescent="0.3">
      <c r="A95" s="23" t="s">
        <v>458</v>
      </c>
      <c r="B95" s="23">
        <v>5</v>
      </c>
      <c r="C95" s="23" t="s">
        <v>255</v>
      </c>
      <c r="D95" s="24" t="s">
        <v>209</v>
      </c>
      <c r="E95" s="23" t="s">
        <v>456</v>
      </c>
      <c r="F95" s="23">
        <v>2</v>
      </c>
      <c r="G95" s="23">
        <v>0</v>
      </c>
      <c r="H95" s="23">
        <v>2</v>
      </c>
      <c r="I95" s="23">
        <v>2</v>
      </c>
      <c r="J95" s="23">
        <f>COUNTIFS('Eşdeğerlik Tablosu'!$I:$I,C95,'Eşdeğerlik Tablosu'!$A:$A,B95)</f>
        <v>1</v>
      </c>
      <c r="K95" s="23" t="str">
        <f t="shared" si="1"/>
        <v>Eşleşti</v>
      </c>
    </row>
    <row r="96" spans="1:11" x14ac:dyDescent="0.3">
      <c r="A96" s="23" t="s">
        <v>458</v>
      </c>
      <c r="B96" s="23">
        <v>5</v>
      </c>
      <c r="C96" s="23" t="s">
        <v>260</v>
      </c>
      <c r="D96" s="24" t="s">
        <v>261</v>
      </c>
      <c r="E96" s="23" t="s">
        <v>456</v>
      </c>
      <c r="F96" s="23">
        <v>2</v>
      </c>
      <c r="G96" s="23">
        <v>0</v>
      </c>
      <c r="H96" s="23">
        <v>2</v>
      </c>
      <c r="I96" s="23">
        <v>2</v>
      </c>
      <c r="J96" s="23">
        <f>COUNTIFS('Eşdeğerlik Tablosu'!$I:$I,C96,'Eşdeğerlik Tablosu'!$A:$A,B96)</f>
        <v>1</v>
      </c>
      <c r="K96" s="23" t="str">
        <f t="shared" si="1"/>
        <v>Eşleşti</v>
      </c>
    </row>
    <row r="97" spans="1:11" x14ac:dyDescent="0.3">
      <c r="A97" s="23" t="s">
        <v>458</v>
      </c>
      <c r="B97" s="23">
        <v>5</v>
      </c>
      <c r="C97" s="23" t="s">
        <v>267</v>
      </c>
      <c r="D97" s="24" t="s">
        <v>268</v>
      </c>
      <c r="E97" s="23" t="s">
        <v>456</v>
      </c>
      <c r="F97" s="23">
        <v>2</v>
      </c>
      <c r="G97" s="23">
        <v>0</v>
      </c>
      <c r="H97" s="23">
        <v>2</v>
      </c>
      <c r="I97" s="23">
        <v>3</v>
      </c>
      <c r="J97" s="23">
        <f>COUNTIFS('Eşdeğerlik Tablosu'!$I:$I,C97,'Eşdeğerlik Tablosu'!$A:$A,B97)</f>
        <v>1</v>
      </c>
      <c r="K97" s="23" t="str">
        <f t="shared" si="1"/>
        <v>Eşleşti</v>
      </c>
    </row>
    <row r="98" spans="1:11" x14ac:dyDescent="0.3">
      <c r="A98" s="23" t="s">
        <v>458</v>
      </c>
      <c r="B98" s="23">
        <v>5</v>
      </c>
      <c r="C98" s="23" t="s">
        <v>274</v>
      </c>
      <c r="D98" s="24" t="s">
        <v>275</v>
      </c>
      <c r="E98" s="23" t="s">
        <v>457</v>
      </c>
      <c r="F98" s="23">
        <v>2</v>
      </c>
      <c r="G98" s="23">
        <v>0</v>
      </c>
      <c r="H98" s="23">
        <v>2</v>
      </c>
      <c r="I98" s="23">
        <v>4</v>
      </c>
      <c r="J98" s="23">
        <f>COUNTIFS('Eşdeğerlik Tablosu'!$I:$I,C98,'Eşdeğerlik Tablosu'!$A:$A,B98)</f>
        <v>1</v>
      </c>
      <c r="K98" s="23" t="str">
        <f t="shared" si="1"/>
        <v>Eşleşti</v>
      </c>
    </row>
    <row r="99" spans="1:11" x14ac:dyDescent="0.3">
      <c r="A99" s="23" t="s">
        <v>458</v>
      </c>
      <c r="B99" s="23">
        <v>5</v>
      </c>
      <c r="C99" s="23" t="s">
        <v>290</v>
      </c>
      <c r="D99" s="24" t="s">
        <v>291</v>
      </c>
      <c r="E99" s="23" t="s">
        <v>456</v>
      </c>
      <c r="F99" s="23">
        <v>1</v>
      </c>
      <c r="G99" s="23">
        <v>2</v>
      </c>
      <c r="H99" s="23">
        <v>2</v>
      </c>
      <c r="I99" s="23">
        <v>3</v>
      </c>
      <c r="J99" s="23">
        <f>COUNTIFS('Eşdeğerlik Tablosu'!$I:$I,C99,'Eşdeğerlik Tablosu'!$A:$A,B99)</f>
        <v>1</v>
      </c>
      <c r="K99" s="23" t="str">
        <f t="shared" si="1"/>
        <v>Eşleşti</v>
      </c>
    </row>
    <row r="100" spans="1:11" x14ac:dyDescent="0.3">
      <c r="A100" s="23" t="s">
        <v>458</v>
      </c>
      <c r="B100" s="23">
        <v>5</v>
      </c>
      <c r="C100" s="23" t="s">
        <v>295</v>
      </c>
      <c r="D100" s="24" t="s">
        <v>159</v>
      </c>
      <c r="E100" s="23" t="s">
        <v>456</v>
      </c>
      <c r="F100" s="23">
        <v>2</v>
      </c>
      <c r="G100" s="23">
        <v>0</v>
      </c>
      <c r="H100" s="23">
        <v>2</v>
      </c>
      <c r="I100" s="23">
        <v>3</v>
      </c>
      <c r="J100" s="23">
        <f>COUNTIFS('Eşdeğerlik Tablosu'!$I:$I,C100,'Eşdeğerlik Tablosu'!$A:$A,B100)</f>
        <v>1</v>
      </c>
      <c r="K100" s="23" t="str">
        <f t="shared" si="1"/>
        <v>Eşleşti</v>
      </c>
    </row>
    <row r="101" spans="1:11" x14ac:dyDescent="0.3">
      <c r="A101" s="23" t="s">
        <v>458</v>
      </c>
      <c r="B101" s="23">
        <v>5</v>
      </c>
      <c r="C101" s="23" t="s">
        <v>296</v>
      </c>
      <c r="D101" s="24" t="s">
        <v>297</v>
      </c>
      <c r="E101" s="23" t="s">
        <v>456</v>
      </c>
      <c r="F101" s="23">
        <v>2</v>
      </c>
      <c r="G101" s="23">
        <v>0</v>
      </c>
      <c r="H101" s="23">
        <v>2</v>
      </c>
      <c r="I101" s="23">
        <v>3</v>
      </c>
      <c r="J101" s="23">
        <f>COUNTIFS('Eşdeğerlik Tablosu'!$I:$I,C101,'Eşdeğerlik Tablosu'!$A:$A,B101)</f>
        <v>1</v>
      </c>
      <c r="K101" s="23" t="str">
        <f t="shared" si="1"/>
        <v>Eşleşti</v>
      </c>
    </row>
    <row r="102" spans="1:11" x14ac:dyDescent="0.3">
      <c r="A102" s="23" t="s">
        <v>458</v>
      </c>
      <c r="B102" s="23">
        <v>5</v>
      </c>
      <c r="C102" s="23" t="s">
        <v>286</v>
      </c>
      <c r="D102" s="24" t="s">
        <v>287</v>
      </c>
      <c r="E102" s="23" t="s">
        <v>457</v>
      </c>
      <c r="F102" s="23">
        <v>2</v>
      </c>
      <c r="G102" s="23">
        <v>0</v>
      </c>
      <c r="H102" s="23">
        <v>2</v>
      </c>
      <c r="I102" s="23">
        <v>4</v>
      </c>
      <c r="J102" s="23">
        <f>COUNTIFS('Eşdeğerlik Tablosu'!$I:$I,C102,'Eşdeğerlik Tablosu'!$A:$A,B102)</f>
        <v>1</v>
      </c>
      <c r="K102" s="23" t="str">
        <f t="shared" si="1"/>
        <v>Eşleşti</v>
      </c>
    </row>
    <row r="103" spans="1:11" x14ac:dyDescent="0.3">
      <c r="A103" s="23" t="s">
        <v>458</v>
      </c>
      <c r="B103" s="23">
        <v>5</v>
      </c>
      <c r="C103" s="23" t="s">
        <v>298</v>
      </c>
      <c r="D103" s="24" t="s">
        <v>299</v>
      </c>
      <c r="E103" s="23" t="s">
        <v>457</v>
      </c>
      <c r="F103" s="23">
        <v>2</v>
      </c>
      <c r="G103" s="23">
        <v>0</v>
      </c>
      <c r="H103" s="23">
        <v>2</v>
      </c>
      <c r="I103" s="23">
        <v>3</v>
      </c>
      <c r="J103" s="23">
        <f>COUNTIFS('Eşdeğerlik Tablosu'!$I:$I,C103,'Eşdeğerlik Tablosu'!$A:$A,B103)</f>
        <v>1</v>
      </c>
      <c r="K103" s="23" t="str">
        <f t="shared" si="1"/>
        <v>Eşleşti</v>
      </c>
    </row>
    <row r="104" spans="1:11" x14ac:dyDescent="0.3">
      <c r="A104" s="23" t="s">
        <v>458</v>
      </c>
      <c r="B104" s="23">
        <v>6</v>
      </c>
      <c r="C104" s="23" t="s">
        <v>303</v>
      </c>
      <c r="D104" s="24" t="s">
        <v>304</v>
      </c>
      <c r="E104" s="23" t="s">
        <v>456</v>
      </c>
      <c r="F104" s="23">
        <v>2</v>
      </c>
      <c r="G104" s="23">
        <v>0</v>
      </c>
      <c r="H104" s="23">
        <v>2</v>
      </c>
      <c r="I104" s="23">
        <v>2</v>
      </c>
      <c r="J104" s="23">
        <f>COUNTIFS('Eşdeğerlik Tablosu'!$I:$I,C104,'Eşdeğerlik Tablosu'!$A:$A,B104)</f>
        <v>1</v>
      </c>
      <c r="K104" s="23" t="str">
        <f t="shared" si="1"/>
        <v>Eşleşti</v>
      </c>
    </row>
    <row r="105" spans="1:11" x14ac:dyDescent="0.3">
      <c r="A105" s="23" t="s">
        <v>458</v>
      </c>
      <c r="B105" s="23">
        <v>6</v>
      </c>
      <c r="C105" s="23" t="s">
        <v>310</v>
      </c>
      <c r="D105" s="24" t="s">
        <v>309</v>
      </c>
      <c r="E105" s="23" t="s">
        <v>456</v>
      </c>
      <c r="F105" s="23">
        <v>2</v>
      </c>
      <c r="G105" s="23">
        <v>0</v>
      </c>
      <c r="H105" s="23">
        <v>2</v>
      </c>
      <c r="I105" s="23">
        <v>3</v>
      </c>
      <c r="J105" s="23">
        <f>COUNTIFS('Eşdeğerlik Tablosu'!$I:$I,C105,'Eşdeğerlik Tablosu'!$A:$A,B105)</f>
        <v>1</v>
      </c>
      <c r="K105" s="23" t="str">
        <f t="shared" si="1"/>
        <v>Eşleşti</v>
      </c>
    </row>
    <row r="106" spans="1:11" x14ac:dyDescent="0.3">
      <c r="A106" s="23" t="s">
        <v>458</v>
      </c>
      <c r="B106" s="23">
        <v>6</v>
      </c>
      <c r="C106" s="23" t="s">
        <v>315</v>
      </c>
      <c r="D106" s="24" t="s">
        <v>316</v>
      </c>
      <c r="E106" s="23" t="s">
        <v>456</v>
      </c>
      <c r="F106" s="23">
        <v>1</v>
      </c>
      <c r="G106" s="23">
        <v>2</v>
      </c>
      <c r="H106" s="23">
        <v>2</v>
      </c>
      <c r="I106" s="23">
        <v>2</v>
      </c>
      <c r="J106" s="23">
        <f>COUNTIFS('Eşdeğerlik Tablosu'!$I:$I,C106,'Eşdeğerlik Tablosu'!$A:$A,B106)</f>
        <v>1</v>
      </c>
      <c r="K106" s="23" t="str">
        <f t="shared" si="1"/>
        <v>Eşleşti</v>
      </c>
    </row>
    <row r="107" spans="1:11" x14ac:dyDescent="0.3">
      <c r="A107" s="23" t="s">
        <v>458</v>
      </c>
      <c r="B107" s="23">
        <v>6</v>
      </c>
      <c r="C107" s="23" t="s">
        <v>321</v>
      </c>
      <c r="D107" s="24" t="s">
        <v>322</v>
      </c>
      <c r="E107" s="23" t="s">
        <v>456</v>
      </c>
      <c r="F107" s="23">
        <v>1</v>
      </c>
      <c r="G107" s="23">
        <v>2</v>
      </c>
      <c r="H107" s="23">
        <v>2</v>
      </c>
      <c r="I107" s="23">
        <v>4</v>
      </c>
      <c r="J107" s="23">
        <f>COUNTIFS('Eşdeğerlik Tablosu'!$I:$I,C107,'Eşdeğerlik Tablosu'!$A:$A,B107)</f>
        <v>1</v>
      </c>
      <c r="K107" s="23" t="str">
        <f t="shared" si="1"/>
        <v>Eşleşti</v>
      </c>
    </row>
    <row r="108" spans="1:11" x14ac:dyDescent="0.3">
      <c r="A108" s="23" t="s">
        <v>458</v>
      </c>
      <c r="B108" s="23">
        <v>6</v>
      </c>
      <c r="C108" s="23" t="s">
        <v>327</v>
      </c>
      <c r="D108" s="24" t="s">
        <v>234</v>
      </c>
      <c r="E108" s="23" t="s">
        <v>456</v>
      </c>
      <c r="F108" s="23">
        <v>2</v>
      </c>
      <c r="G108" s="23">
        <v>0</v>
      </c>
      <c r="H108" s="23">
        <v>2</v>
      </c>
      <c r="I108" s="23">
        <v>3</v>
      </c>
      <c r="J108" s="23">
        <f>COUNTIFS('Eşdeğerlik Tablosu'!$I:$I,C108,'Eşdeğerlik Tablosu'!$A:$A,B108)</f>
        <v>1</v>
      </c>
      <c r="K108" s="23" t="str">
        <f t="shared" si="1"/>
        <v>Eşleşti</v>
      </c>
    </row>
    <row r="109" spans="1:11" x14ac:dyDescent="0.3">
      <c r="A109" s="23" t="s">
        <v>458</v>
      </c>
      <c r="B109" s="23">
        <v>6</v>
      </c>
      <c r="C109" s="23" t="s">
        <v>347</v>
      </c>
      <c r="D109" s="24" t="s">
        <v>348</v>
      </c>
      <c r="E109" s="23" t="s">
        <v>456</v>
      </c>
      <c r="F109" s="23">
        <v>2</v>
      </c>
      <c r="G109" s="23">
        <v>0</v>
      </c>
      <c r="H109" s="23">
        <v>2</v>
      </c>
      <c r="I109" s="23">
        <v>3</v>
      </c>
      <c r="J109" s="23">
        <f>COUNTIFS('Eşdeğerlik Tablosu'!$I:$I,C109,'Eşdeğerlik Tablosu'!$A:$A,B109)</f>
        <v>1</v>
      </c>
      <c r="K109" s="23" t="str">
        <f t="shared" si="1"/>
        <v>Eşleşti</v>
      </c>
    </row>
    <row r="110" spans="1:11" x14ac:dyDescent="0.3">
      <c r="A110" s="23" t="s">
        <v>458</v>
      </c>
      <c r="B110" s="23">
        <v>6</v>
      </c>
      <c r="C110" s="23" t="s">
        <v>333</v>
      </c>
      <c r="D110" s="24" t="s">
        <v>334</v>
      </c>
      <c r="E110" s="23" t="s">
        <v>457</v>
      </c>
      <c r="F110" s="23">
        <v>2</v>
      </c>
      <c r="G110" s="23">
        <v>0</v>
      </c>
      <c r="H110" s="23">
        <v>2</v>
      </c>
      <c r="I110" s="23">
        <v>4</v>
      </c>
      <c r="J110" s="23">
        <f>COUNTIFS('Eşdeğerlik Tablosu'!$I:$I,C110,'Eşdeğerlik Tablosu'!$A:$A,B110)</f>
        <v>1</v>
      </c>
      <c r="K110" s="23" t="str">
        <f t="shared" si="1"/>
        <v>Eşleşti</v>
      </c>
    </row>
    <row r="111" spans="1:11" x14ac:dyDescent="0.3">
      <c r="A111" s="23" t="s">
        <v>458</v>
      </c>
      <c r="B111" s="23">
        <v>6</v>
      </c>
      <c r="C111" s="23" t="s">
        <v>342</v>
      </c>
      <c r="D111" s="24" t="s">
        <v>343</v>
      </c>
      <c r="E111" s="23" t="s">
        <v>457</v>
      </c>
      <c r="F111" s="23">
        <v>2</v>
      </c>
      <c r="G111" s="23">
        <v>0</v>
      </c>
      <c r="H111" s="23">
        <v>2</v>
      </c>
      <c r="I111" s="23">
        <v>4</v>
      </c>
      <c r="J111" s="23">
        <f>COUNTIFS('Eşdeğerlik Tablosu'!$I:$I,C111,'Eşdeğerlik Tablosu'!$A:$A,B111)</f>
        <v>1</v>
      </c>
      <c r="K111" s="23" t="str">
        <f t="shared" si="1"/>
        <v>Eşleşti</v>
      </c>
    </row>
    <row r="112" spans="1:11" x14ac:dyDescent="0.3">
      <c r="A112" s="23" t="s">
        <v>458</v>
      </c>
      <c r="B112" s="23">
        <v>6</v>
      </c>
      <c r="C112" s="23" t="s">
        <v>349</v>
      </c>
      <c r="D112" s="24" t="s">
        <v>350</v>
      </c>
      <c r="E112" s="23" t="s">
        <v>457</v>
      </c>
      <c r="F112" s="23">
        <v>2</v>
      </c>
      <c r="G112" s="23">
        <v>0</v>
      </c>
      <c r="H112" s="23">
        <v>2</v>
      </c>
      <c r="I112" s="23">
        <v>3</v>
      </c>
      <c r="J112" s="23">
        <f>COUNTIFS('Eşdeğerlik Tablosu'!$I:$I,C112,'Eşdeğerlik Tablosu'!$A:$A,B112)</f>
        <v>1</v>
      </c>
      <c r="K112" s="23" t="str">
        <f t="shared" si="1"/>
        <v>Eşleşti</v>
      </c>
    </row>
    <row r="113" spans="1:11" x14ac:dyDescent="0.3">
      <c r="A113" s="23" t="s">
        <v>458</v>
      </c>
      <c r="B113" s="23">
        <v>6</v>
      </c>
      <c r="C113" s="23" t="s">
        <v>357</v>
      </c>
      <c r="D113" s="24" t="s">
        <v>358</v>
      </c>
      <c r="E113" s="23" t="s">
        <v>456</v>
      </c>
      <c r="F113" s="23">
        <v>2</v>
      </c>
      <c r="G113" s="23">
        <v>0</v>
      </c>
      <c r="H113" s="23">
        <v>2</v>
      </c>
      <c r="I113" s="23">
        <v>2</v>
      </c>
      <c r="J113" s="23">
        <f>COUNTIFS('Eşdeğerlik Tablosu'!$I:$I,C113,'Eşdeğerlik Tablosu'!$A:$A,B113)</f>
        <v>1</v>
      </c>
      <c r="K113" s="23" t="str">
        <f t="shared" si="1"/>
        <v>Eşleşti</v>
      </c>
    </row>
    <row r="114" spans="1:11" x14ac:dyDescent="0.3">
      <c r="A114" s="23" t="s">
        <v>458</v>
      </c>
      <c r="B114" s="23">
        <v>7</v>
      </c>
      <c r="C114" s="23" t="s">
        <v>362</v>
      </c>
      <c r="D114" s="24" t="s">
        <v>363</v>
      </c>
      <c r="E114" s="23" t="s">
        <v>456</v>
      </c>
      <c r="F114" s="23">
        <v>1</v>
      </c>
      <c r="G114" s="23">
        <v>2</v>
      </c>
      <c r="H114" s="23">
        <v>2</v>
      </c>
      <c r="I114" s="23">
        <v>3</v>
      </c>
      <c r="J114" s="23">
        <f>COUNTIFS('Eşdeğerlik Tablosu'!$I:$I,C114,'Eşdeğerlik Tablosu'!$A:$A,B114)</f>
        <v>2</v>
      </c>
      <c r="K114" s="23" t="str">
        <f t="shared" si="1"/>
        <v>Eşleşti</v>
      </c>
    </row>
    <row r="115" spans="1:11" x14ac:dyDescent="0.3">
      <c r="A115" s="23" t="s">
        <v>458</v>
      </c>
      <c r="B115" s="23">
        <v>7</v>
      </c>
      <c r="C115" s="23" t="s">
        <v>368</v>
      </c>
      <c r="D115" s="24" t="s">
        <v>369</v>
      </c>
      <c r="E115" s="23" t="s">
        <v>456</v>
      </c>
      <c r="F115" s="23">
        <v>2</v>
      </c>
      <c r="G115" s="23">
        <v>6</v>
      </c>
      <c r="H115" s="23">
        <v>5</v>
      </c>
      <c r="I115" s="23">
        <v>10</v>
      </c>
      <c r="J115" s="23">
        <f>COUNTIFS('Eşdeğerlik Tablosu'!$I:$I,C115,'Eşdeğerlik Tablosu'!$A:$A,B115)</f>
        <v>1</v>
      </c>
      <c r="K115" s="23" t="str">
        <f t="shared" si="1"/>
        <v>Eşleşti</v>
      </c>
    </row>
    <row r="116" spans="1:11" x14ac:dyDescent="0.3">
      <c r="A116" s="23" t="s">
        <v>458</v>
      </c>
      <c r="B116" s="23">
        <v>7</v>
      </c>
      <c r="C116" s="23" t="s">
        <v>376</v>
      </c>
      <c r="D116" s="24" t="s">
        <v>377</v>
      </c>
      <c r="E116" s="23" t="s">
        <v>456</v>
      </c>
      <c r="F116" s="23">
        <v>2</v>
      </c>
      <c r="G116" s="23">
        <v>0</v>
      </c>
      <c r="H116" s="23">
        <v>2</v>
      </c>
      <c r="I116" s="23">
        <v>3</v>
      </c>
      <c r="J116" s="23">
        <f>COUNTIFS('Eşdeğerlik Tablosu'!$I:$I,C116,'Eşdeğerlik Tablosu'!$A:$A,B116)</f>
        <v>1</v>
      </c>
      <c r="K116" s="23" t="str">
        <f t="shared" si="1"/>
        <v>Eşleşti</v>
      </c>
    </row>
    <row r="117" spans="1:11" x14ac:dyDescent="0.3">
      <c r="A117" s="23" t="s">
        <v>458</v>
      </c>
      <c r="B117" s="23">
        <v>7</v>
      </c>
      <c r="C117" s="23" t="s">
        <v>401</v>
      </c>
      <c r="D117" s="24" t="s">
        <v>402</v>
      </c>
      <c r="E117" s="23" t="s">
        <v>456</v>
      </c>
      <c r="F117" s="23">
        <v>2</v>
      </c>
      <c r="G117" s="23">
        <v>0</v>
      </c>
      <c r="H117" s="23">
        <v>2</v>
      </c>
      <c r="I117" s="23">
        <v>2</v>
      </c>
      <c r="J117" s="23">
        <f>COUNTIFS('Eşdeğerlik Tablosu'!$I:$I,C117,'Eşdeğerlik Tablosu'!$A:$A,B117)</f>
        <v>1</v>
      </c>
      <c r="K117" s="23" t="str">
        <f t="shared" si="1"/>
        <v>Eşleşti</v>
      </c>
    </row>
    <row r="118" spans="1:11" x14ac:dyDescent="0.3">
      <c r="A118" s="23" t="s">
        <v>458</v>
      </c>
      <c r="B118" s="23">
        <v>7</v>
      </c>
      <c r="C118" s="23" t="s">
        <v>389</v>
      </c>
      <c r="D118" s="24" t="s">
        <v>390</v>
      </c>
      <c r="E118" s="23" t="s">
        <v>456</v>
      </c>
      <c r="F118" s="23">
        <v>2</v>
      </c>
      <c r="G118" s="23">
        <v>0</v>
      </c>
      <c r="H118" s="23">
        <v>2</v>
      </c>
      <c r="I118" s="23">
        <v>2</v>
      </c>
      <c r="J118" s="23">
        <f>COUNTIFS('Eşdeğerlik Tablosu'!$I:$I,C118,'Eşdeğerlik Tablosu'!$A:$A,B118)</f>
        <v>1</v>
      </c>
      <c r="K118" s="23" t="str">
        <f t="shared" si="1"/>
        <v>Eşleşti</v>
      </c>
    </row>
    <row r="119" spans="1:11" x14ac:dyDescent="0.3">
      <c r="A119" s="23" t="s">
        <v>458</v>
      </c>
      <c r="B119" s="23">
        <v>7</v>
      </c>
      <c r="C119" s="23" t="s">
        <v>396</v>
      </c>
      <c r="D119" s="24" t="s">
        <v>397</v>
      </c>
      <c r="E119" s="23" t="s">
        <v>456</v>
      </c>
      <c r="F119" s="23">
        <v>2</v>
      </c>
      <c r="G119" s="23">
        <v>0</v>
      </c>
      <c r="H119" s="23">
        <v>2</v>
      </c>
      <c r="I119" s="23">
        <v>2</v>
      </c>
      <c r="J119" s="23">
        <f>COUNTIFS('Eşdeğerlik Tablosu'!$I:$I,C119,'Eşdeğerlik Tablosu'!$A:$A,B119)</f>
        <v>1</v>
      </c>
      <c r="K119" s="23" t="str">
        <f t="shared" si="1"/>
        <v>Eşleşti</v>
      </c>
    </row>
    <row r="120" spans="1:11" x14ac:dyDescent="0.3">
      <c r="A120" s="23" t="s">
        <v>458</v>
      </c>
      <c r="B120" s="23">
        <v>7</v>
      </c>
      <c r="C120" s="23" t="s">
        <v>382</v>
      </c>
      <c r="D120" s="24" t="s">
        <v>383</v>
      </c>
      <c r="E120" s="23" t="s">
        <v>457</v>
      </c>
      <c r="F120" s="23">
        <v>2</v>
      </c>
      <c r="G120" s="23">
        <v>0</v>
      </c>
      <c r="H120" s="23">
        <v>2</v>
      </c>
      <c r="I120" s="23">
        <v>4</v>
      </c>
      <c r="J120" s="23">
        <f>COUNTIFS('Eşdeğerlik Tablosu'!$I:$I,C120,'Eşdeğerlik Tablosu'!$A:$A,B120)</f>
        <v>1</v>
      </c>
      <c r="K120" s="23" t="str">
        <f t="shared" si="1"/>
        <v>Eşleşti</v>
      </c>
    </row>
    <row r="121" spans="1:11" x14ac:dyDescent="0.3">
      <c r="A121" s="23" t="s">
        <v>458</v>
      </c>
      <c r="B121" s="23">
        <v>7</v>
      </c>
      <c r="C121" s="23" t="s">
        <v>406</v>
      </c>
      <c r="D121" s="24" t="s">
        <v>407</v>
      </c>
      <c r="E121" s="23" t="s">
        <v>457</v>
      </c>
      <c r="F121" s="23">
        <v>2</v>
      </c>
      <c r="G121" s="23">
        <v>0</v>
      </c>
      <c r="H121" s="23">
        <v>2</v>
      </c>
      <c r="I121" s="23">
        <v>4</v>
      </c>
      <c r="J121" s="23">
        <f>COUNTIFS('Eşdeğerlik Tablosu'!$I:$I,C121,'Eşdeğerlik Tablosu'!$A:$A,B121)</f>
        <v>1</v>
      </c>
      <c r="K121" s="23" t="str">
        <f t="shared" si="1"/>
        <v>Eşleşti</v>
      </c>
    </row>
    <row r="122" spans="1:11" x14ac:dyDescent="0.3">
      <c r="A122" s="23" t="s">
        <v>458</v>
      </c>
      <c r="B122" s="23">
        <v>8</v>
      </c>
      <c r="C122" s="23" t="s">
        <v>411</v>
      </c>
      <c r="D122" s="24" t="s">
        <v>412</v>
      </c>
      <c r="E122" s="23" t="s">
        <v>456</v>
      </c>
      <c r="F122" s="23">
        <v>2</v>
      </c>
      <c r="G122" s="23">
        <v>6</v>
      </c>
      <c r="H122" s="23">
        <v>5</v>
      </c>
      <c r="I122" s="23">
        <v>10</v>
      </c>
      <c r="J122" s="23">
        <f>COUNTIFS('Eşdeğerlik Tablosu'!$I:$I,C122,'Eşdeğerlik Tablosu'!$A:$A,B122)</f>
        <v>2</v>
      </c>
      <c r="K122" s="23" t="str">
        <f t="shared" si="1"/>
        <v>Eşleşti</v>
      </c>
    </row>
    <row r="123" spans="1:11" x14ac:dyDescent="0.3">
      <c r="A123" s="23" t="s">
        <v>458</v>
      </c>
      <c r="B123" s="23">
        <v>8</v>
      </c>
      <c r="C123" s="23" t="s">
        <v>423</v>
      </c>
      <c r="D123" s="24" t="s">
        <v>422</v>
      </c>
      <c r="E123" s="23" t="s">
        <v>456</v>
      </c>
      <c r="F123" s="23">
        <v>2</v>
      </c>
      <c r="G123" s="23">
        <v>0</v>
      </c>
      <c r="H123" s="23">
        <v>2</v>
      </c>
      <c r="I123" s="23">
        <v>3</v>
      </c>
      <c r="J123" s="23">
        <f>COUNTIFS('Eşdeğerlik Tablosu'!$I:$I,C123,'Eşdeğerlik Tablosu'!$A:$A,B123)</f>
        <v>1</v>
      </c>
      <c r="K123" s="23" t="str">
        <f t="shared" si="1"/>
        <v>Eşleşti</v>
      </c>
    </row>
    <row r="124" spans="1:11" x14ac:dyDescent="0.3">
      <c r="A124" s="23" t="s">
        <v>458</v>
      </c>
      <c r="B124" s="23">
        <v>8</v>
      </c>
      <c r="C124" s="23" t="s">
        <v>427</v>
      </c>
      <c r="D124" s="24" t="s">
        <v>428</v>
      </c>
      <c r="E124" s="23" t="s">
        <v>456</v>
      </c>
      <c r="F124" s="23">
        <v>2</v>
      </c>
      <c r="G124" s="23">
        <v>0</v>
      </c>
      <c r="H124" s="23">
        <v>2</v>
      </c>
      <c r="I124" s="23">
        <v>3</v>
      </c>
      <c r="J124" s="23">
        <f>COUNTIFS('Eşdeğerlik Tablosu'!$I:$I,C124,'Eşdeğerlik Tablosu'!$A:$A,B124)</f>
        <v>1</v>
      </c>
      <c r="K124" s="23" t="str">
        <f t="shared" si="1"/>
        <v>Eşleşti</v>
      </c>
    </row>
    <row r="125" spans="1:11" x14ac:dyDescent="0.3">
      <c r="A125" s="23" t="s">
        <v>458</v>
      </c>
      <c r="B125" s="23">
        <v>8</v>
      </c>
      <c r="C125" s="23" t="s">
        <v>441</v>
      </c>
      <c r="D125" s="24" t="s">
        <v>442</v>
      </c>
      <c r="E125" s="23" t="s">
        <v>456</v>
      </c>
      <c r="F125" s="23">
        <v>2</v>
      </c>
      <c r="G125" s="23">
        <v>0</v>
      </c>
      <c r="H125" s="23">
        <v>2</v>
      </c>
      <c r="I125" s="23">
        <v>3</v>
      </c>
      <c r="J125" s="23">
        <f>COUNTIFS('Eşdeğerlik Tablosu'!$I:$I,C125,'Eşdeğerlik Tablosu'!$A:$A,B125)</f>
        <v>1</v>
      </c>
      <c r="K125" s="23" t="str">
        <f t="shared" si="1"/>
        <v>Eşleşti</v>
      </c>
    </row>
    <row r="126" spans="1:11" x14ac:dyDescent="0.3">
      <c r="A126" s="23" t="s">
        <v>458</v>
      </c>
      <c r="B126" s="23">
        <v>8</v>
      </c>
      <c r="C126" s="23" t="s">
        <v>445</v>
      </c>
      <c r="D126" s="24" t="s">
        <v>446</v>
      </c>
      <c r="E126" s="23" t="s">
        <v>456</v>
      </c>
      <c r="F126" s="23">
        <v>1</v>
      </c>
      <c r="G126" s="23">
        <v>2</v>
      </c>
      <c r="H126" s="23">
        <v>2</v>
      </c>
      <c r="I126" s="23">
        <v>3</v>
      </c>
      <c r="J126" s="23">
        <f>COUNTIFS('Eşdeğerlik Tablosu'!$I:$I,C126,'Eşdeğerlik Tablosu'!$A:$A,B126)</f>
        <v>1</v>
      </c>
      <c r="K126" s="23" t="str">
        <f t="shared" si="1"/>
        <v>Eşleşti</v>
      </c>
    </row>
    <row r="127" spans="1:11" x14ac:dyDescent="0.3">
      <c r="A127" s="23" t="s">
        <v>458</v>
      </c>
      <c r="B127" s="23">
        <v>8</v>
      </c>
      <c r="C127" s="23" t="s">
        <v>433</v>
      </c>
      <c r="D127" s="24" t="s">
        <v>434</v>
      </c>
      <c r="E127" s="23" t="s">
        <v>457</v>
      </c>
      <c r="F127" s="23">
        <v>2</v>
      </c>
      <c r="G127" s="23">
        <v>0</v>
      </c>
      <c r="H127" s="23">
        <v>2</v>
      </c>
      <c r="I127" s="23">
        <v>4</v>
      </c>
      <c r="J127" s="23">
        <f>COUNTIFS('Eşdeğerlik Tablosu'!$I:$I,C127,'Eşdeğerlik Tablosu'!$A:$A,B127)</f>
        <v>1</v>
      </c>
      <c r="K127" s="23" t="str">
        <f t="shared" si="1"/>
        <v>Eşleşti</v>
      </c>
    </row>
    <row r="128" spans="1:11" x14ac:dyDescent="0.3">
      <c r="A128" s="23" t="s">
        <v>458</v>
      </c>
      <c r="B128" s="23">
        <v>8</v>
      </c>
      <c r="C128" s="23" t="s">
        <v>439</v>
      </c>
      <c r="D128" s="24" t="s">
        <v>440</v>
      </c>
      <c r="E128" s="23" t="s">
        <v>457</v>
      </c>
      <c r="F128" s="23">
        <v>2</v>
      </c>
      <c r="G128" s="23">
        <v>0</v>
      </c>
      <c r="H128" s="23">
        <v>2</v>
      </c>
      <c r="I128" s="23">
        <v>4</v>
      </c>
      <c r="J128" s="23">
        <f>COUNTIFS('Eşdeğerlik Tablosu'!$I:$I,C128,'Eşdeğerlik Tablosu'!$A:$A,B128)</f>
        <v>1</v>
      </c>
      <c r="K128" s="23" t="str">
        <f t="shared" si="1"/>
        <v>Eşleşti</v>
      </c>
    </row>
    <row r="129" spans="1:11" x14ac:dyDescent="0.3">
      <c r="A129" s="25" t="s">
        <v>459</v>
      </c>
      <c r="B129" s="25">
        <v>1</v>
      </c>
      <c r="C129" s="25" t="s">
        <v>19</v>
      </c>
      <c r="D129" s="26" t="s">
        <v>20</v>
      </c>
      <c r="E129" s="25" t="s">
        <v>456</v>
      </c>
      <c r="F129" s="25">
        <v>2</v>
      </c>
      <c r="G129" s="25">
        <v>0</v>
      </c>
      <c r="H129" s="25">
        <v>2</v>
      </c>
      <c r="I129" s="25">
        <v>2</v>
      </c>
      <c r="J129" s="25">
        <f>COUNTIFS('Eşdeğerlik Tablosu'!$O:$O,C129,'Eşdeğerlik Tablosu'!$A:$A,B129)</f>
        <v>1</v>
      </c>
      <c r="K129" s="25" t="str">
        <f t="shared" si="1"/>
        <v>Eşleşti</v>
      </c>
    </row>
    <row r="130" spans="1:11" x14ac:dyDescent="0.3">
      <c r="A130" s="25" t="s">
        <v>459</v>
      </c>
      <c r="B130" s="25">
        <v>1</v>
      </c>
      <c r="C130" s="25" t="s">
        <v>25</v>
      </c>
      <c r="D130" s="26" t="s">
        <v>26</v>
      </c>
      <c r="E130" s="25" t="s">
        <v>456</v>
      </c>
      <c r="F130" s="25">
        <v>2</v>
      </c>
      <c r="G130" s="25">
        <v>0</v>
      </c>
      <c r="H130" s="25">
        <v>2</v>
      </c>
      <c r="I130" s="25">
        <v>2</v>
      </c>
      <c r="J130" s="25">
        <f>COUNTIFS('Eşdeğerlik Tablosu'!$O:$O,C130,'Eşdeğerlik Tablosu'!$A:$A,B130)</f>
        <v>1</v>
      </c>
      <c r="K130" s="25" t="str">
        <f t="shared" ref="K130:K193" si="2">IF(J130&gt;0,"Eşleşti","EKSİK")</f>
        <v>Eşleşti</v>
      </c>
    </row>
    <row r="131" spans="1:11" x14ac:dyDescent="0.3">
      <c r="A131" s="25" t="s">
        <v>459</v>
      </c>
      <c r="B131" s="25">
        <v>1</v>
      </c>
      <c r="C131" s="25" t="s">
        <v>32</v>
      </c>
      <c r="D131" s="26" t="s">
        <v>33</v>
      </c>
      <c r="E131" s="25" t="s">
        <v>456</v>
      </c>
      <c r="F131" s="25">
        <v>2</v>
      </c>
      <c r="G131" s="25">
        <v>0</v>
      </c>
      <c r="H131" s="25">
        <v>2</v>
      </c>
      <c r="I131" s="25">
        <v>2</v>
      </c>
      <c r="J131" s="25">
        <f>COUNTIFS('Eşdeğerlik Tablosu'!$O:$O,C131,'Eşdeğerlik Tablosu'!$A:$A,B131)</f>
        <v>1</v>
      </c>
      <c r="K131" s="25" t="str">
        <f t="shared" si="2"/>
        <v>Eşleşti</v>
      </c>
    </row>
    <row r="132" spans="1:11" x14ac:dyDescent="0.3">
      <c r="A132" s="25" t="s">
        <v>459</v>
      </c>
      <c r="B132" s="25">
        <v>1</v>
      </c>
      <c r="C132" s="25" t="s">
        <v>38</v>
      </c>
      <c r="D132" s="26" t="s">
        <v>37</v>
      </c>
      <c r="E132" s="25" t="s">
        <v>456</v>
      </c>
      <c r="F132" s="25">
        <v>2</v>
      </c>
      <c r="G132" s="25">
        <v>0</v>
      </c>
      <c r="H132" s="25">
        <v>2</v>
      </c>
      <c r="I132" s="25">
        <v>4</v>
      </c>
      <c r="J132" s="25">
        <f>COUNTIFS('Eşdeğerlik Tablosu'!$O:$O,C132,'Eşdeğerlik Tablosu'!$A:$A,B132)</f>
        <v>1</v>
      </c>
      <c r="K132" s="25" t="str">
        <f t="shared" si="2"/>
        <v>Eşleşti</v>
      </c>
    </row>
    <row r="133" spans="1:11" x14ac:dyDescent="0.3">
      <c r="A133" s="25" t="s">
        <v>459</v>
      </c>
      <c r="B133" s="25">
        <v>1</v>
      </c>
      <c r="C133" s="25" t="s">
        <v>71</v>
      </c>
      <c r="D133" s="26" t="s">
        <v>72</v>
      </c>
      <c r="E133" s="25" t="s">
        <v>456</v>
      </c>
      <c r="F133" s="25">
        <v>2</v>
      </c>
      <c r="G133" s="25">
        <v>0</v>
      </c>
      <c r="H133" s="25">
        <v>2</v>
      </c>
      <c r="I133" s="25">
        <v>4</v>
      </c>
      <c r="J133" s="25">
        <f>COUNTIFS('Eşdeğerlik Tablosu'!$O:$O,C133,'Eşdeğerlik Tablosu'!$A:$A,B133)</f>
        <v>1</v>
      </c>
      <c r="K133" s="25" t="str">
        <f t="shared" si="2"/>
        <v>Eşleşti</v>
      </c>
    </row>
    <row r="134" spans="1:11" x14ac:dyDescent="0.3">
      <c r="A134" s="25" t="s">
        <v>459</v>
      </c>
      <c r="B134" s="25">
        <v>1</v>
      </c>
      <c r="C134" s="25" t="s">
        <v>45</v>
      </c>
      <c r="D134" s="26" t="s">
        <v>44</v>
      </c>
      <c r="E134" s="25" t="s">
        <v>456</v>
      </c>
      <c r="F134" s="25">
        <v>2</v>
      </c>
      <c r="G134" s="25">
        <v>0</v>
      </c>
      <c r="H134" s="25">
        <v>2</v>
      </c>
      <c r="I134" s="25">
        <v>4</v>
      </c>
      <c r="J134" s="25">
        <f>COUNTIFS('Eşdeğerlik Tablosu'!$O:$O,C134,'Eşdeğerlik Tablosu'!$A:$A,B134)</f>
        <v>1</v>
      </c>
      <c r="K134" s="25" t="str">
        <f t="shared" si="2"/>
        <v>Eşleşti</v>
      </c>
    </row>
    <row r="135" spans="1:11" x14ac:dyDescent="0.3">
      <c r="A135" s="25" t="s">
        <v>459</v>
      </c>
      <c r="B135" s="25">
        <v>1</v>
      </c>
      <c r="C135" s="25" t="s">
        <v>53</v>
      </c>
      <c r="D135" s="26" t="s">
        <v>50</v>
      </c>
      <c r="E135" s="25" t="s">
        <v>456</v>
      </c>
      <c r="F135" s="25">
        <v>2</v>
      </c>
      <c r="G135" s="25">
        <v>0</v>
      </c>
      <c r="H135" s="25">
        <v>2</v>
      </c>
      <c r="I135" s="25">
        <v>3</v>
      </c>
      <c r="J135" s="25">
        <f>COUNTIFS('Eşdeğerlik Tablosu'!$O:$O,C135,'Eşdeğerlik Tablosu'!$A:$A,B135)</f>
        <v>1</v>
      </c>
      <c r="K135" s="25" t="str">
        <f t="shared" si="2"/>
        <v>Eşleşti</v>
      </c>
    </row>
    <row r="136" spans="1:11" x14ac:dyDescent="0.3">
      <c r="A136" s="25" t="s">
        <v>459</v>
      </c>
      <c r="B136" s="25">
        <v>1</v>
      </c>
      <c r="C136" s="25" t="s">
        <v>60</v>
      </c>
      <c r="D136" s="26" t="s">
        <v>57</v>
      </c>
      <c r="E136" s="25" t="s">
        <v>456</v>
      </c>
      <c r="F136" s="25">
        <v>2</v>
      </c>
      <c r="G136" s="25">
        <v>0</v>
      </c>
      <c r="H136" s="25">
        <v>2</v>
      </c>
      <c r="I136" s="25">
        <v>3</v>
      </c>
      <c r="J136" s="25">
        <f>COUNTIFS('Eşdeğerlik Tablosu'!$O:$O,C136,'Eşdeğerlik Tablosu'!$A:$A,B136)</f>
        <v>1</v>
      </c>
      <c r="K136" s="25" t="str">
        <f t="shared" si="2"/>
        <v>Eşleşti</v>
      </c>
    </row>
    <row r="137" spans="1:11" x14ac:dyDescent="0.3">
      <c r="A137" s="25" t="s">
        <v>459</v>
      </c>
      <c r="B137" s="25">
        <v>1</v>
      </c>
      <c r="C137" s="25" t="s">
        <v>74</v>
      </c>
      <c r="D137" s="26" t="s">
        <v>75</v>
      </c>
      <c r="E137" s="25" t="s">
        <v>457</v>
      </c>
      <c r="F137" s="25">
        <v>2</v>
      </c>
      <c r="G137" s="25">
        <v>0</v>
      </c>
      <c r="H137" s="25">
        <v>2</v>
      </c>
      <c r="I137" s="25">
        <v>2</v>
      </c>
      <c r="J137" s="25">
        <f>COUNTIFS('Eşdeğerlik Tablosu'!$O:$O,C137,'Eşdeğerlik Tablosu'!$A:$A,B137)</f>
        <v>1</v>
      </c>
      <c r="K137" s="25" t="str">
        <f t="shared" si="2"/>
        <v>Eşleşti</v>
      </c>
    </row>
    <row r="138" spans="1:11" x14ac:dyDescent="0.3">
      <c r="A138" s="25" t="s">
        <v>459</v>
      </c>
      <c r="B138" s="25">
        <v>1</v>
      </c>
      <c r="C138" s="25" t="s">
        <v>66</v>
      </c>
      <c r="D138" s="26" t="s">
        <v>64</v>
      </c>
      <c r="E138" s="25" t="s">
        <v>456</v>
      </c>
      <c r="F138" s="25">
        <v>2</v>
      </c>
      <c r="G138" s="25">
        <v>0</v>
      </c>
      <c r="H138" s="25">
        <v>2</v>
      </c>
      <c r="I138" s="25">
        <v>4</v>
      </c>
      <c r="J138" s="25">
        <f>COUNTIFS('Eşdeğerlik Tablosu'!$O:$O,C138,'Eşdeğerlik Tablosu'!$A:$A,B138)</f>
        <v>2</v>
      </c>
      <c r="K138" s="25" t="str">
        <f t="shared" si="2"/>
        <v>Eşleşti</v>
      </c>
    </row>
    <row r="139" spans="1:11" x14ac:dyDescent="0.3">
      <c r="A139" s="25" t="s">
        <v>459</v>
      </c>
      <c r="B139" s="25">
        <v>2</v>
      </c>
      <c r="C139" s="25" t="s">
        <v>85</v>
      </c>
      <c r="D139" s="26" t="s">
        <v>86</v>
      </c>
      <c r="E139" s="25" t="s">
        <v>456</v>
      </c>
      <c r="F139" s="25">
        <v>2</v>
      </c>
      <c r="G139" s="25">
        <v>0</v>
      </c>
      <c r="H139" s="25">
        <v>2</v>
      </c>
      <c r="I139" s="25">
        <v>2</v>
      </c>
      <c r="J139" s="25">
        <f>COUNTIFS('Eşdeğerlik Tablosu'!$O:$O,C139,'Eşdeğerlik Tablosu'!$A:$A,B139)</f>
        <v>1</v>
      </c>
      <c r="K139" s="25" t="str">
        <f t="shared" si="2"/>
        <v>Eşleşti</v>
      </c>
    </row>
    <row r="140" spans="1:11" x14ac:dyDescent="0.3">
      <c r="A140" s="25" t="s">
        <v>459</v>
      </c>
      <c r="B140" s="25">
        <v>2</v>
      </c>
      <c r="C140" s="25" t="s">
        <v>91</v>
      </c>
      <c r="D140" s="26" t="s">
        <v>92</v>
      </c>
      <c r="E140" s="25" t="s">
        <v>456</v>
      </c>
      <c r="F140" s="25">
        <v>2</v>
      </c>
      <c r="G140" s="25">
        <v>0</v>
      </c>
      <c r="H140" s="25">
        <v>2</v>
      </c>
      <c r="I140" s="25">
        <v>2</v>
      </c>
      <c r="J140" s="25">
        <f>COUNTIFS('Eşdeğerlik Tablosu'!$O:$O,C140,'Eşdeğerlik Tablosu'!$A:$A,B140)</f>
        <v>1</v>
      </c>
      <c r="K140" s="25" t="str">
        <f t="shared" si="2"/>
        <v>Eşleşti</v>
      </c>
    </row>
    <row r="141" spans="1:11" x14ac:dyDescent="0.3">
      <c r="A141" s="25" t="s">
        <v>459</v>
      </c>
      <c r="B141" s="25">
        <v>2</v>
      </c>
      <c r="C141" s="25" t="s">
        <v>98</v>
      </c>
      <c r="D141" s="26" t="s">
        <v>99</v>
      </c>
      <c r="E141" s="25" t="s">
        <v>456</v>
      </c>
      <c r="F141" s="25">
        <v>2</v>
      </c>
      <c r="G141" s="25">
        <v>0</v>
      </c>
      <c r="H141" s="25">
        <v>2</v>
      </c>
      <c r="I141" s="25">
        <v>2</v>
      </c>
      <c r="J141" s="25">
        <f>COUNTIFS('Eşdeğerlik Tablosu'!$O:$O,C141,'Eşdeğerlik Tablosu'!$A:$A,B141)</f>
        <v>1</v>
      </c>
      <c r="K141" s="25" t="str">
        <f t="shared" si="2"/>
        <v>Eşleşti</v>
      </c>
    </row>
    <row r="142" spans="1:11" x14ac:dyDescent="0.3">
      <c r="A142" s="25" t="s">
        <v>459</v>
      </c>
      <c r="B142" s="25">
        <v>2</v>
      </c>
      <c r="C142" s="25" t="s">
        <v>103</v>
      </c>
      <c r="D142" s="26" t="s">
        <v>101</v>
      </c>
      <c r="E142" s="25" t="s">
        <v>456</v>
      </c>
      <c r="F142" s="25">
        <v>2</v>
      </c>
      <c r="G142" s="25">
        <v>0</v>
      </c>
      <c r="H142" s="25">
        <v>2</v>
      </c>
      <c r="I142" s="25">
        <v>3</v>
      </c>
      <c r="J142" s="25">
        <f>COUNTIFS('Eşdeğerlik Tablosu'!$O:$O,C142,'Eşdeğerlik Tablosu'!$A:$A,B142)</f>
        <v>1</v>
      </c>
      <c r="K142" s="25" t="str">
        <f t="shared" si="2"/>
        <v>Eşleşti</v>
      </c>
    </row>
    <row r="143" spans="1:11" x14ac:dyDescent="0.3">
      <c r="A143" s="25" t="s">
        <v>459</v>
      </c>
      <c r="B143" s="25">
        <v>2</v>
      </c>
      <c r="C143" s="25" t="s">
        <v>109</v>
      </c>
      <c r="D143" s="26" t="s">
        <v>52</v>
      </c>
      <c r="E143" s="25" t="s">
        <v>456</v>
      </c>
      <c r="F143" s="25">
        <v>2</v>
      </c>
      <c r="G143" s="25">
        <v>0</v>
      </c>
      <c r="H143" s="25">
        <v>2</v>
      </c>
      <c r="I143" s="25">
        <v>3</v>
      </c>
      <c r="J143" s="25">
        <f>COUNTIFS('Eşdeğerlik Tablosu'!$O:$O,C143,'Eşdeğerlik Tablosu'!$A:$A,B143)</f>
        <v>1</v>
      </c>
      <c r="K143" s="25" t="str">
        <f t="shared" si="2"/>
        <v>Eşleşti</v>
      </c>
    </row>
    <row r="144" spans="1:11" x14ac:dyDescent="0.3">
      <c r="A144" s="25" t="s">
        <v>459</v>
      </c>
      <c r="B144" s="25">
        <v>2</v>
      </c>
      <c r="C144" s="25" t="s">
        <v>115</v>
      </c>
      <c r="D144" s="26" t="s">
        <v>114</v>
      </c>
      <c r="E144" s="25" t="s">
        <v>456</v>
      </c>
      <c r="F144" s="25">
        <v>2</v>
      </c>
      <c r="G144" s="25">
        <v>0</v>
      </c>
      <c r="H144" s="25">
        <v>2</v>
      </c>
      <c r="I144" s="25">
        <v>3</v>
      </c>
      <c r="J144" s="25">
        <f>COUNTIFS('Eşdeğerlik Tablosu'!$O:$O,C144,'Eşdeğerlik Tablosu'!$A:$A,B144)</f>
        <v>1</v>
      </c>
      <c r="K144" s="25" t="str">
        <f t="shared" si="2"/>
        <v>Eşleşti</v>
      </c>
    </row>
    <row r="145" spans="1:11" x14ac:dyDescent="0.3">
      <c r="A145" s="25" t="s">
        <v>459</v>
      </c>
      <c r="B145" s="25">
        <v>2</v>
      </c>
      <c r="C145" s="25" t="s">
        <v>121</v>
      </c>
      <c r="D145" s="26" t="s">
        <v>118</v>
      </c>
      <c r="E145" s="25" t="s">
        <v>456</v>
      </c>
      <c r="F145" s="25">
        <v>1</v>
      </c>
      <c r="G145" s="25">
        <v>2</v>
      </c>
      <c r="H145" s="25">
        <v>2</v>
      </c>
      <c r="I145" s="25">
        <v>4</v>
      </c>
      <c r="J145" s="25">
        <f>COUNTIFS('Eşdeğerlik Tablosu'!$O:$O,C145,'Eşdeğerlik Tablosu'!$A:$A,B145)</f>
        <v>1</v>
      </c>
      <c r="K145" s="25" t="str">
        <f t="shared" si="2"/>
        <v>Eşleşti</v>
      </c>
    </row>
    <row r="146" spans="1:11" x14ac:dyDescent="0.3">
      <c r="A146" s="25" t="s">
        <v>459</v>
      </c>
      <c r="B146" s="25">
        <v>2</v>
      </c>
      <c r="C146" s="25" t="s">
        <v>125</v>
      </c>
      <c r="D146" s="26" t="s">
        <v>124</v>
      </c>
      <c r="E146" s="25" t="s">
        <v>456</v>
      </c>
      <c r="F146" s="25">
        <v>2</v>
      </c>
      <c r="G146" s="25">
        <v>0</v>
      </c>
      <c r="H146" s="25">
        <v>2</v>
      </c>
      <c r="I146" s="25">
        <v>4</v>
      </c>
      <c r="J146" s="25">
        <f>COUNTIFS('Eşdeğerlik Tablosu'!$O:$O,C146,'Eşdeğerlik Tablosu'!$A:$A,B146)</f>
        <v>1</v>
      </c>
      <c r="K146" s="25" t="str">
        <f t="shared" si="2"/>
        <v>Eşleşti</v>
      </c>
    </row>
    <row r="147" spans="1:11" x14ac:dyDescent="0.3">
      <c r="A147" s="25" t="s">
        <v>459</v>
      </c>
      <c r="B147" s="25">
        <v>2</v>
      </c>
      <c r="C147" s="25" t="s">
        <v>132</v>
      </c>
      <c r="D147" s="26" t="s">
        <v>69</v>
      </c>
      <c r="E147" s="25" t="s">
        <v>456</v>
      </c>
      <c r="F147" s="25">
        <v>2</v>
      </c>
      <c r="G147" s="25">
        <v>0</v>
      </c>
      <c r="H147" s="25">
        <v>2</v>
      </c>
      <c r="I147" s="25">
        <v>5</v>
      </c>
      <c r="J147" s="25">
        <f>COUNTIFS('Eşdeğerlik Tablosu'!$O:$O,C147,'Eşdeğerlik Tablosu'!$A:$A,B147)</f>
        <v>3</v>
      </c>
      <c r="K147" s="25" t="str">
        <f t="shared" si="2"/>
        <v>Eşleşti</v>
      </c>
    </row>
    <row r="148" spans="1:11" x14ac:dyDescent="0.3">
      <c r="A148" s="25" t="s">
        <v>459</v>
      </c>
      <c r="B148" s="25">
        <v>2</v>
      </c>
      <c r="C148" s="25" t="s">
        <v>137</v>
      </c>
      <c r="D148" s="26" t="s">
        <v>138</v>
      </c>
      <c r="E148" s="25" t="s">
        <v>457</v>
      </c>
      <c r="F148" s="25">
        <v>2</v>
      </c>
      <c r="G148" s="25">
        <v>0</v>
      </c>
      <c r="H148" s="25">
        <v>2</v>
      </c>
      <c r="I148" s="25">
        <v>2</v>
      </c>
      <c r="J148" s="25">
        <f>COUNTIFS('Eşdeğerlik Tablosu'!$O:$O,C148,'Eşdeğerlik Tablosu'!$A:$A,B148)</f>
        <v>1</v>
      </c>
      <c r="K148" s="25" t="str">
        <f t="shared" si="2"/>
        <v>Eşleşti</v>
      </c>
    </row>
    <row r="149" spans="1:11" x14ac:dyDescent="0.3">
      <c r="A149" s="25" t="s">
        <v>459</v>
      </c>
      <c r="B149" s="25">
        <v>3</v>
      </c>
      <c r="C149" s="25" t="s">
        <v>147</v>
      </c>
      <c r="D149" s="26" t="s">
        <v>129</v>
      </c>
      <c r="E149" s="25" t="s">
        <v>456</v>
      </c>
      <c r="F149" s="25">
        <v>3</v>
      </c>
      <c r="G149" s="25">
        <v>0</v>
      </c>
      <c r="H149" s="25">
        <v>3</v>
      </c>
      <c r="I149" s="25">
        <v>4</v>
      </c>
      <c r="J149" s="25">
        <f>COUNTIFS('Eşdeğerlik Tablosu'!$O:$O,C149,'Eşdeğerlik Tablosu'!$A:$A,B149)</f>
        <v>2</v>
      </c>
      <c r="K149" s="25" t="str">
        <f t="shared" si="2"/>
        <v>Eşleşti</v>
      </c>
    </row>
    <row r="150" spans="1:11" x14ac:dyDescent="0.3">
      <c r="A150" s="25" t="s">
        <v>459</v>
      </c>
      <c r="B150" s="25">
        <v>3</v>
      </c>
      <c r="C150" s="25" t="s">
        <v>153</v>
      </c>
      <c r="D150" s="26" t="s">
        <v>152</v>
      </c>
      <c r="E150" s="25" t="s">
        <v>456</v>
      </c>
      <c r="F150" s="25">
        <v>2</v>
      </c>
      <c r="G150" s="25">
        <v>0</v>
      </c>
      <c r="H150" s="25">
        <v>2</v>
      </c>
      <c r="I150" s="25">
        <v>4</v>
      </c>
      <c r="J150" s="25">
        <f>COUNTIFS('Eşdeğerlik Tablosu'!$O:$O,C150,'Eşdeğerlik Tablosu'!$A:$A,B150)</f>
        <v>1</v>
      </c>
      <c r="K150" s="25" t="str">
        <f t="shared" si="2"/>
        <v>Eşleşti</v>
      </c>
    </row>
    <row r="151" spans="1:11" x14ac:dyDescent="0.3">
      <c r="A151" s="25" t="s">
        <v>459</v>
      </c>
      <c r="B151" s="25">
        <v>3</v>
      </c>
      <c r="C151" s="25" t="s">
        <v>158</v>
      </c>
      <c r="D151" s="26" t="s">
        <v>159</v>
      </c>
      <c r="E151" s="25" t="s">
        <v>456</v>
      </c>
      <c r="F151" s="25">
        <v>2</v>
      </c>
      <c r="G151" s="25">
        <v>0</v>
      </c>
      <c r="H151" s="25">
        <v>2</v>
      </c>
      <c r="I151" s="25">
        <v>4</v>
      </c>
      <c r="J151" s="25">
        <f>COUNTIFS('Eşdeğerlik Tablosu'!$O:$O,C151,'Eşdeğerlik Tablosu'!$A:$A,B151)</f>
        <v>1</v>
      </c>
      <c r="K151" s="25" t="str">
        <f t="shared" si="2"/>
        <v>Eşleşti</v>
      </c>
    </row>
    <row r="152" spans="1:11" x14ac:dyDescent="0.3">
      <c r="A152" s="25" t="s">
        <v>459</v>
      </c>
      <c r="B152" s="25">
        <v>3</v>
      </c>
      <c r="C152" s="25" t="s">
        <v>166</v>
      </c>
      <c r="D152" s="26" t="s">
        <v>165</v>
      </c>
      <c r="E152" s="25" t="s">
        <v>456</v>
      </c>
      <c r="F152" s="25">
        <v>2</v>
      </c>
      <c r="G152" s="25">
        <v>0</v>
      </c>
      <c r="H152" s="25">
        <v>2</v>
      </c>
      <c r="I152" s="25">
        <v>3</v>
      </c>
      <c r="J152" s="25">
        <f>COUNTIFS('Eşdeğerlik Tablosu'!$O:$O,C152,'Eşdeğerlik Tablosu'!$A:$A,B152)</f>
        <v>1</v>
      </c>
      <c r="K152" s="25" t="str">
        <f t="shared" si="2"/>
        <v>Eşleşti</v>
      </c>
    </row>
    <row r="153" spans="1:11" x14ac:dyDescent="0.3">
      <c r="A153" s="25" t="s">
        <v>459</v>
      </c>
      <c r="B153" s="25">
        <v>3</v>
      </c>
      <c r="C153" s="25" t="s">
        <v>173</v>
      </c>
      <c r="D153" s="26" t="s">
        <v>174</v>
      </c>
      <c r="E153" s="25" t="s">
        <v>456</v>
      </c>
      <c r="F153" s="25">
        <v>3</v>
      </c>
      <c r="G153" s="25">
        <v>0</v>
      </c>
      <c r="H153" s="25">
        <v>3</v>
      </c>
      <c r="I153" s="25">
        <v>4</v>
      </c>
      <c r="J153" s="25">
        <f>COUNTIFS('Eşdeğerlik Tablosu'!$O:$O,C153,'Eşdeğerlik Tablosu'!$A:$A,B153)</f>
        <v>1</v>
      </c>
      <c r="K153" s="25" t="str">
        <f t="shared" si="2"/>
        <v>Eşleşti</v>
      </c>
    </row>
    <row r="154" spans="1:11" x14ac:dyDescent="0.3">
      <c r="A154" s="25" t="s">
        <v>459</v>
      </c>
      <c r="B154" s="25">
        <v>3</v>
      </c>
      <c r="C154" s="25" t="s">
        <v>192</v>
      </c>
      <c r="D154" s="26" t="s">
        <v>191</v>
      </c>
      <c r="E154" s="25" t="s">
        <v>456</v>
      </c>
      <c r="F154" s="25">
        <v>2</v>
      </c>
      <c r="G154" s="25">
        <v>0</v>
      </c>
      <c r="H154" s="25">
        <v>2</v>
      </c>
      <c r="I154" s="25">
        <v>4</v>
      </c>
      <c r="J154" s="25">
        <f>COUNTIFS('Eşdeğerlik Tablosu'!$O:$O,C154,'Eşdeğerlik Tablosu'!$A:$A,B154)</f>
        <v>1</v>
      </c>
      <c r="K154" s="25" t="str">
        <f t="shared" si="2"/>
        <v>Eşleşti</v>
      </c>
    </row>
    <row r="155" spans="1:11" x14ac:dyDescent="0.3">
      <c r="A155" s="25" t="s">
        <v>459</v>
      </c>
      <c r="B155" s="25">
        <v>3</v>
      </c>
      <c r="C155" s="25" t="s">
        <v>180</v>
      </c>
      <c r="D155" s="26" t="s">
        <v>181</v>
      </c>
      <c r="E155" s="25" t="s">
        <v>456</v>
      </c>
      <c r="F155" s="25">
        <v>2</v>
      </c>
      <c r="G155" s="25">
        <v>0</v>
      </c>
      <c r="H155" s="25">
        <v>2</v>
      </c>
      <c r="I155" s="25">
        <v>3</v>
      </c>
      <c r="J155" s="25">
        <f>COUNTIFS('Eşdeğerlik Tablosu'!$O:$O,C155,'Eşdeğerlik Tablosu'!$A:$A,B155)</f>
        <v>1</v>
      </c>
      <c r="K155" s="25" t="str">
        <f t="shared" si="2"/>
        <v>Eşleşti</v>
      </c>
    </row>
    <row r="156" spans="1:11" x14ac:dyDescent="0.3">
      <c r="A156" s="25" t="s">
        <v>459</v>
      </c>
      <c r="B156" s="25">
        <v>3</v>
      </c>
      <c r="C156" s="25" t="s">
        <v>188</v>
      </c>
      <c r="D156" s="26" t="s">
        <v>141</v>
      </c>
      <c r="E156" s="25" t="s">
        <v>456</v>
      </c>
      <c r="F156" s="25">
        <v>2</v>
      </c>
      <c r="G156" s="25">
        <v>0</v>
      </c>
      <c r="H156" s="25">
        <v>2</v>
      </c>
      <c r="I156" s="25">
        <v>4</v>
      </c>
      <c r="J156" s="25">
        <f>COUNTIFS('Eşdeğerlik Tablosu'!$O:$O,C156,'Eşdeğerlik Tablosu'!$A:$A,B156)</f>
        <v>1</v>
      </c>
      <c r="K156" s="25" t="str">
        <f t="shared" si="2"/>
        <v>Eşleşti</v>
      </c>
    </row>
    <row r="157" spans="1:11" x14ac:dyDescent="0.3">
      <c r="A157" s="25" t="s">
        <v>459</v>
      </c>
      <c r="B157" s="25">
        <v>4</v>
      </c>
      <c r="C157" s="25" t="s">
        <v>202</v>
      </c>
      <c r="D157" s="26" t="s">
        <v>203</v>
      </c>
      <c r="E157" s="25" t="s">
        <v>456</v>
      </c>
      <c r="F157" s="25">
        <v>1</v>
      </c>
      <c r="G157" s="25">
        <v>2</v>
      </c>
      <c r="H157" s="25">
        <v>2</v>
      </c>
      <c r="I157" s="25">
        <v>3</v>
      </c>
      <c r="J157" s="25">
        <f>COUNTIFS('Eşdeğerlik Tablosu'!$O:$O,C157,'Eşdeğerlik Tablosu'!$A:$A,B157)</f>
        <v>1</v>
      </c>
      <c r="K157" s="25" t="str">
        <f t="shared" si="2"/>
        <v>Eşleşti</v>
      </c>
    </row>
    <row r="158" spans="1:11" x14ac:dyDescent="0.3">
      <c r="A158" s="25" t="s">
        <v>459</v>
      </c>
      <c r="B158" s="25">
        <v>4</v>
      </c>
      <c r="C158" s="25" t="s">
        <v>207</v>
      </c>
      <c r="D158" s="26" t="s">
        <v>197</v>
      </c>
      <c r="E158" s="25" t="s">
        <v>456</v>
      </c>
      <c r="F158" s="25">
        <v>3</v>
      </c>
      <c r="G158" s="25">
        <v>0</v>
      </c>
      <c r="H158" s="25">
        <v>3</v>
      </c>
      <c r="I158" s="25">
        <v>5</v>
      </c>
      <c r="J158" s="25">
        <f>COUNTIFS('Eşdeğerlik Tablosu'!$O:$O,C158,'Eşdeğerlik Tablosu'!$A:$A,B158)</f>
        <v>1</v>
      </c>
      <c r="K158" s="25" t="str">
        <f t="shared" si="2"/>
        <v>Eşleşti</v>
      </c>
    </row>
    <row r="159" spans="1:11" x14ac:dyDescent="0.3">
      <c r="A159" s="25" t="s">
        <v>459</v>
      </c>
      <c r="B159" s="25">
        <v>4</v>
      </c>
      <c r="C159" s="25" t="s">
        <v>241</v>
      </c>
      <c r="D159" s="26" t="s">
        <v>240</v>
      </c>
      <c r="E159" s="25" t="s">
        <v>456</v>
      </c>
      <c r="F159" s="25">
        <v>3</v>
      </c>
      <c r="G159" s="25">
        <v>0</v>
      </c>
      <c r="H159" s="25">
        <v>3</v>
      </c>
      <c r="I159" s="25">
        <v>4</v>
      </c>
      <c r="J159" s="25">
        <f>COUNTIFS('Eşdeğerlik Tablosu'!$O:$O,C159,'Eşdeğerlik Tablosu'!$A:$A,B159)</f>
        <v>1</v>
      </c>
      <c r="K159" s="25" t="str">
        <f t="shared" si="2"/>
        <v>Eşleşti</v>
      </c>
    </row>
    <row r="160" spans="1:11" x14ac:dyDescent="0.3">
      <c r="A160" s="25" t="s">
        <v>459</v>
      </c>
      <c r="B160" s="25">
        <v>4</v>
      </c>
      <c r="C160" s="25" t="s">
        <v>246</v>
      </c>
      <c r="D160" s="26" t="s">
        <v>144</v>
      </c>
      <c r="E160" s="25" t="s">
        <v>456</v>
      </c>
      <c r="F160" s="25">
        <v>3</v>
      </c>
      <c r="G160" s="25">
        <v>0</v>
      </c>
      <c r="H160" s="25">
        <v>3</v>
      </c>
      <c r="I160" s="25">
        <v>4</v>
      </c>
      <c r="J160" s="25">
        <f>COUNTIFS('Eşdeğerlik Tablosu'!$O:$O,C160,'Eşdeğerlik Tablosu'!$A:$A,B160)</f>
        <v>1</v>
      </c>
      <c r="K160" s="25" t="str">
        <f t="shared" si="2"/>
        <v>Eşleşti</v>
      </c>
    </row>
    <row r="161" spans="1:11" x14ac:dyDescent="0.3">
      <c r="A161" s="25" t="s">
        <v>459</v>
      </c>
      <c r="B161" s="25">
        <v>4</v>
      </c>
      <c r="C161" s="25" t="s">
        <v>213</v>
      </c>
      <c r="D161" s="26" t="s">
        <v>195</v>
      </c>
      <c r="E161" s="25" t="s">
        <v>456</v>
      </c>
      <c r="F161" s="25">
        <v>3</v>
      </c>
      <c r="G161" s="25">
        <v>0</v>
      </c>
      <c r="H161" s="25">
        <v>3</v>
      </c>
      <c r="I161" s="25">
        <v>4</v>
      </c>
      <c r="J161" s="25">
        <f>COUNTIFS('Eşdeğerlik Tablosu'!$O:$O,C161,'Eşdeğerlik Tablosu'!$A:$A,B161)</f>
        <v>1</v>
      </c>
      <c r="K161" s="25" t="str">
        <f t="shared" si="2"/>
        <v>Eşleşti</v>
      </c>
    </row>
    <row r="162" spans="1:11" x14ac:dyDescent="0.3">
      <c r="A162" s="25" t="s">
        <v>459</v>
      </c>
      <c r="B162" s="25">
        <v>4</v>
      </c>
      <c r="C162" s="25" t="s">
        <v>218</v>
      </c>
      <c r="D162" s="26" t="s">
        <v>219</v>
      </c>
      <c r="E162" s="25" t="s">
        <v>456</v>
      </c>
      <c r="F162" s="25">
        <v>1</v>
      </c>
      <c r="G162" s="25">
        <v>2</v>
      </c>
      <c r="H162" s="25">
        <v>2</v>
      </c>
      <c r="I162" s="25">
        <v>3</v>
      </c>
      <c r="J162" s="25">
        <f>COUNTIFS('Eşdeğerlik Tablosu'!$O:$O,C162,'Eşdeğerlik Tablosu'!$A:$A,B162)</f>
        <v>2</v>
      </c>
      <c r="K162" s="25" t="str">
        <f t="shared" si="2"/>
        <v>Eşleşti</v>
      </c>
    </row>
    <row r="163" spans="1:11" x14ac:dyDescent="0.3">
      <c r="A163" s="25" t="s">
        <v>459</v>
      </c>
      <c r="B163" s="25">
        <v>4</v>
      </c>
      <c r="C163" s="25" t="s">
        <v>225</v>
      </c>
      <c r="D163" s="26" t="s">
        <v>79</v>
      </c>
      <c r="E163" s="25" t="s">
        <v>456</v>
      </c>
      <c r="F163" s="25">
        <v>2</v>
      </c>
      <c r="G163" s="25">
        <v>0</v>
      </c>
      <c r="H163" s="25">
        <v>2</v>
      </c>
      <c r="I163" s="25">
        <v>4</v>
      </c>
      <c r="J163" s="25">
        <f>COUNTIFS('Eşdeğerlik Tablosu'!$O:$O,C163,'Eşdeğerlik Tablosu'!$A:$A,B163)</f>
        <v>2</v>
      </c>
      <c r="K163" s="25" t="str">
        <f t="shared" si="2"/>
        <v>Eşleşti</v>
      </c>
    </row>
    <row r="164" spans="1:11" x14ac:dyDescent="0.3">
      <c r="A164" s="25" t="s">
        <v>459</v>
      </c>
      <c r="B164" s="25">
        <v>4</v>
      </c>
      <c r="C164" s="25" t="s">
        <v>237</v>
      </c>
      <c r="D164" s="26" t="s">
        <v>108</v>
      </c>
      <c r="E164" s="25" t="s">
        <v>456</v>
      </c>
      <c r="F164" s="25">
        <v>2</v>
      </c>
      <c r="G164" s="25">
        <v>0</v>
      </c>
      <c r="H164" s="25">
        <v>2</v>
      </c>
      <c r="I164" s="25">
        <v>3</v>
      </c>
      <c r="J164" s="25">
        <f>COUNTIFS('Eşdeğerlik Tablosu'!$O:$O,C164,'Eşdeğerlik Tablosu'!$A:$A,B164)</f>
        <v>2</v>
      </c>
      <c r="K164" s="25" t="str">
        <f t="shared" si="2"/>
        <v>Eşleşti</v>
      </c>
    </row>
    <row r="165" spans="1:11" x14ac:dyDescent="0.3">
      <c r="A165" s="25" t="s">
        <v>459</v>
      </c>
      <c r="B165" s="25">
        <v>5</v>
      </c>
      <c r="C165" s="25" t="s">
        <v>252</v>
      </c>
      <c r="D165" s="26" t="s">
        <v>250</v>
      </c>
      <c r="E165" s="25" t="s">
        <v>456</v>
      </c>
      <c r="F165" s="25">
        <v>3</v>
      </c>
      <c r="G165" s="25">
        <v>0</v>
      </c>
      <c r="H165" s="25">
        <v>3</v>
      </c>
      <c r="I165" s="25">
        <v>4</v>
      </c>
      <c r="J165" s="25">
        <f>COUNTIFS('Eşdeğerlik Tablosu'!$O:$O,C165,'Eşdeğerlik Tablosu'!$A:$A,B165)</f>
        <v>1</v>
      </c>
      <c r="K165" s="25" t="str">
        <f t="shared" si="2"/>
        <v>Eşleşti</v>
      </c>
    </row>
    <row r="166" spans="1:11" x14ac:dyDescent="0.3">
      <c r="A166" s="25" t="s">
        <v>459</v>
      </c>
      <c r="B166" s="25">
        <v>5</v>
      </c>
      <c r="C166" s="25" t="s">
        <v>256</v>
      </c>
      <c r="D166" s="26" t="s">
        <v>209</v>
      </c>
      <c r="E166" s="25" t="s">
        <v>456</v>
      </c>
      <c r="F166" s="25">
        <v>3</v>
      </c>
      <c r="G166" s="25">
        <v>0</v>
      </c>
      <c r="H166" s="25">
        <v>3</v>
      </c>
      <c r="I166" s="25">
        <v>5</v>
      </c>
      <c r="J166" s="25">
        <f>COUNTIFS('Eşdeğerlik Tablosu'!$O:$O,C166,'Eşdeğerlik Tablosu'!$A:$A,B166)</f>
        <v>1</v>
      </c>
      <c r="K166" s="25" t="str">
        <f t="shared" si="2"/>
        <v>Eşleşti</v>
      </c>
    </row>
    <row r="167" spans="1:11" x14ac:dyDescent="0.3">
      <c r="A167" s="25" t="s">
        <v>459</v>
      </c>
      <c r="B167" s="25">
        <v>5</v>
      </c>
      <c r="C167" s="25" t="s">
        <v>262</v>
      </c>
      <c r="D167" s="26" t="s">
        <v>263</v>
      </c>
      <c r="E167" s="25" t="s">
        <v>456</v>
      </c>
      <c r="F167" s="25">
        <v>3</v>
      </c>
      <c r="G167" s="25">
        <v>0</v>
      </c>
      <c r="H167" s="25">
        <v>3</v>
      </c>
      <c r="I167" s="25">
        <v>5</v>
      </c>
      <c r="J167" s="25">
        <f>COUNTIFS('Eşdeğerlik Tablosu'!$O:$O,C167,'Eşdeğerlik Tablosu'!$A:$A,B167)</f>
        <v>1</v>
      </c>
      <c r="K167" s="25" t="str">
        <f t="shared" si="2"/>
        <v>Eşleşti</v>
      </c>
    </row>
    <row r="168" spans="1:11" x14ac:dyDescent="0.3">
      <c r="A168" s="25" t="s">
        <v>459</v>
      </c>
      <c r="B168" s="25">
        <v>5</v>
      </c>
      <c r="C168" s="25" t="s">
        <v>269</v>
      </c>
      <c r="D168" s="26" t="s">
        <v>270</v>
      </c>
      <c r="E168" s="25" t="s">
        <v>456</v>
      </c>
      <c r="F168" s="25">
        <v>2</v>
      </c>
      <c r="G168" s="25">
        <v>0</v>
      </c>
      <c r="H168" s="25">
        <v>2</v>
      </c>
      <c r="I168" s="25">
        <v>4</v>
      </c>
      <c r="J168" s="25">
        <f>COUNTIFS('Eşdeğerlik Tablosu'!$O:$O,C168,'Eşdeğerlik Tablosu'!$A:$A,B168)</f>
        <v>1</v>
      </c>
      <c r="K168" s="25" t="str">
        <f t="shared" si="2"/>
        <v>Eşleşti</v>
      </c>
    </row>
    <row r="169" spans="1:11" x14ac:dyDescent="0.3">
      <c r="A169" s="25" t="s">
        <v>459</v>
      </c>
      <c r="B169" s="25">
        <v>5</v>
      </c>
      <c r="C169" s="25" t="s">
        <v>280</v>
      </c>
      <c r="D169" s="26" t="s">
        <v>281</v>
      </c>
      <c r="E169" s="25" t="s">
        <v>456</v>
      </c>
      <c r="F169" s="25">
        <v>2</v>
      </c>
      <c r="G169" s="25">
        <v>0</v>
      </c>
      <c r="H169" s="25">
        <v>2</v>
      </c>
      <c r="I169" s="25">
        <v>3</v>
      </c>
      <c r="J169" s="25">
        <f>COUNTIFS('Eşdeğerlik Tablosu'!$O:$O,C169,'Eşdeğerlik Tablosu'!$A:$A,B169)</f>
        <v>3</v>
      </c>
      <c r="K169" s="25" t="str">
        <f t="shared" si="2"/>
        <v>Eşleşti</v>
      </c>
    </row>
    <row r="170" spans="1:11" x14ac:dyDescent="0.3">
      <c r="A170" s="25" t="s">
        <v>459</v>
      </c>
      <c r="B170" s="25">
        <v>5</v>
      </c>
      <c r="C170" s="25" t="s">
        <v>292</v>
      </c>
      <c r="D170" s="26" t="s">
        <v>293</v>
      </c>
      <c r="E170" s="25" t="s">
        <v>456</v>
      </c>
      <c r="F170" s="25">
        <v>2</v>
      </c>
      <c r="G170" s="25">
        <v>2</v>
      </c>
      <c r="H170" s="25">
        <v>3</v>
      </c>
      <c r="I170" s="25">
        <v>5</v>
      </c>
      <c r="J170" s="25">
        <f>COUNTIFS('Eşdeğerlik Tablosu'!$O:$O,C170,'Eşdeğerlik Tablosu'!$A:$A,B170)</f>
        <v>2</v>
      </c>
      <c r="K170" s="25" t="str">
        <f t="shared" si="2"/>
        <v>Eşleşti</v>
      </c>
    </row>
    <row r="171" spans="1:11" x14ac:dyDescent="0.3">
      <c r="A171" s="25" t="s">
        <v>459</v>
      </c>
      <c r="B171" s="25">
        <v>5</v>
      </c>
      <c r="C171" s="25" t="s">
        <v>276</v>
      </c>
      <c r="D171" s="26" t="s">
        <v>277</v>
      </c>
      <c r="E171" s="25" t="s">
        <v>457</v>
      </c>
      <c r="F171" s="25">
        <v>2</v>
      </c>
      <c r="G171" s="25">
        <v>0</v>
      </c>
      <c r="H171" s="25">
        <v>2</v>
      </c>
      <c r="I171" s="25">
        <v>4</v>
      </c>
      <c r="J171" s="25">
        <f>COUNTIFS('Eşdeğerlik Tablosu'!$O:$O,C171,'Eşdeğerlik Tablosu'!$A:$A,B171)</f>
        <v>2</v>
      </c>
      <c r="K171" s="25" t="str">
        <f t="shared" si="2"/>
        <v>Eşleşti</v>
      </c>
    </row>
    <row r="172" spans="1:11" x14ac:dyDescent="0.3">
      <c r="A172" s="25" t="s">
        <v>459</v>
      </c>
      <c r="B172" s="25">
        <v>6</v>
      </c>
      <c r="C172" s="25" t="s">
        <v>305</v>
      </c>
      <c r="D172" s="26" t="s">
        <v>306</v>
      </c>
      <c r="E172" s="25" t="s">
        <v>456</v>
      </c>
      <c r="F172" s="25">
        <v>2</v>
      </c>
      <c r="G172" s="25">
        <v>0</v>
      </c>
      <c r="H172" s="25">
        <v>2</v>
      </c>
      <c r="I172" s="25">
        <v>5</v>
      </c>
      <c r="J172" s="25">
        <f>COUNTIFS('Eşdeğerlik Tablosu'!$O:$O,C172,'Eşdeğerlik Tablosu'!$A:$A,B172)</f>
        <v>1</v>
      </c>
      <c r="K172" s="25" t="str">
        <f t="shared" si="2"/>
        <v>Eşleşti</v>
      </c>
    </row>
    <row r="173" spans="1:11" x14ac:dyDescent="0.3">
      <c r="A173" s="25" t="s">
        <v>459</v>
      </c>
      <c r="B173" s="25">
        <v>6</v>
      </c>
      <c r="C173" s="25" t="s">
        <v>311</v>
      </c>
      <c r="D173" s="26" t="s">
        <v>309</v>
      </c>
      <c r="E173" s="25" t="s">
        <v>456</v>
      </c>
      <c r="F173" s="25">
        <v>2</v>
      </c>
      <c r="G173" s="25">
        <v>0</v>
      </c>
      <c r="H173" s="25">
        <v>2</v>
      </c>
      <c r="I173" s="25">
        <v>3</v>
      </c>
      <c r="J173" s="25">
        <f>COUNTIFS('Eşdeğerlik Tablosu'!$O:$O,C173,'Eşdeğerlik Tablosu'!$A:$A,B173)</f>
        <v>1</v>
      </c>
      <c r="K173" s="25" t="str">
        <f t="shared" si="2"/>
        <v>Eşleşti</v>
      </c>
    </row>
    <row r="174" spans="1:11" x14ac:dyDescent="0.3">
      <c r="A174" s="25" t="s">
        <v>459</v>
      </c>
      <c r="B174" s="25">
        <v>6</v>
      </c>
      <c r="C174" s="25" t="s">
        <v>317</v>
      </c>
      <c r="D174" s="26" t="s">
        <v>318</v>
      </c>
      <c r="E174" s="25" t="s">
        <v>456</v>
      </c>
      <c r="F174" s="25">
        <v>1</v>
      </c>
      <c r="G174" s="25">
        <v>2</v>
      </c>
      <c r="H174" s="25">
        <v>2</v>
      </c>
      <c r="I174" s="25">
        <v>5</v>
      </c>
      <c r="J174" s="25">
        <f>COUNTIFS('Eşdeğerlik Tablosu'!$O:$O,C174,'Eşdeğerlik Tablosu'!$A:$A,B174)</f>
        <v>1</v>
      </c>
      <c r="K174" s="25" t="str">
        <f t="shared" si="2"/>
        <v>Eşleşti</v>
      </c>
    </row>
    <row r="175" spans="1:11" x14ac:dyDescent="0.3">
      <c r="A175" s="25" t="s">
        <v>459</v>
      </c>
      <c r="B175" s="25">
        <v>6</v>
      </c>
      <c r="C175" s="25" t="s">
        <v>323</v>
      </c>
      <c r="D175" s="26" t="s">
        <v>322</v>
      </c>
      <c r="E175" s="25" t="s">
        <v>456</v>
      </c>
      <c r="F175" s="25">
        <v>1</v>
      </c>
      <c r="G175" s="25">
        <v>2</v>
      </c>
      <c r="H175" s="25">
        <v>2</v>
      </c>
      <c r="I175" s="25">
        <v>4</v>
      </c>
      <c r="J175" s="25">
        <f>COUNTIFS('Eşdeğerlik Tablosu'!$O:$O,C175,'Eşdeğerlik Tablosu'!$A:$A,B175)</f>
        <v>1</v>
      </c>
      <c r="K175" s="25" t="str">
        <f t="shared" si="2"/>
        <v>Eşleşti</v>
      </c>
    </row>
    <row r="176" spans="1:11" x14ac:dyDescent="0.3">
      <c r="A176" s="25" t="s">
        <v>459</v>
      </c>
      <c r="B176" s="25">
        <v>6</v>
      </c>
      <c r="C176" s="25" t="s">
        <v>328</v>
      </c>
      <c r="D176" s="26" t="s">
        <v>234</v>
      </c>
      <c r="E176" s="25" t="s">
        <v>456</v>
      </c>
      <c r="F176" s="25">
        <v>2</v>
      </c>
      <c r="G176" s="25">
        <v>0</v>
      </c>
      <c r="H176" s="25">
        <v>2</v>
      </c>
      <c r="I176" s="25">
        <v>3</v>
      </c>
      <c r="J176" s="25">
        <f>COUNTIFS('Eşdeğerlik Tablosu'!$O:$O,C176,'Eşdeğerlik Tablosu'!$A:$A,B176)</f>
        <v>1</v>
      </c>
      <c r="K176" s="25" t="str">
        <f t="shared" si="2"/>
        <v>Eşleşti</v>
      </c>
    </row>
    <row r="177" spans="1:11" x14ac:dyDescent="0.3">
      <c r="A177" s="25" t="s">
        <v>459</v>
      </c>
      <c r="B177" s="25">
        <v>6</v>
      </c>
      <c r="C177" s="25" t="s">
        <v>335</v>
      </c>
      <c r="D177" s="26" t="s">
        <v>336</v>
      </c>
      <c r="E177" s="25" t="s">
        <v>457</v>
      </c>
      <c r="F177" s="25">
        <v>2</v>
      </c>
      <c r="G177" s="25">
        <v>0</v>
      </c>
      <c r="H177" s="25">
        <v>2</v>
      </c>
      <c r="I177" s="25">
        <v>3</v>
      </c>
      <c r="J177" s="25">
        <f>COUNTIFS('Eşdeğerlik Tablosu'!$O:$O,C177,'Eşdeğerlik Tablosu'!$A:$A,B177)</f>
        <v>2</v>
      </c>
      <c r="K177" s="25" t="str">
        <f t="shared" si="2"/>
        <v>Eşleşti</v>
      </c>
    </row>
    <row r="178" spans="1:11" x14ac:dyDescent="0.3">
      <c r="A178" s="25" t="s">
        <v>459</v>
      </c>
      <c r="B178" s="25">
        <v>6</v>
      </c>
      <c r="C178" s="25" t="s">
        <v>344</v>
      </c>
      <c r="D178" s="26" t="s">
        <v>345</v>
      </c>
      <c r="E178" s="25" t="s">
        <v>457</v>
      </c>
      <c r="F178" s="25">
        <v>2</v>
      </c>
      <c r="G178" s="25">
        <v>0</v>
      </c>
      <c r="H178" s="25">
        <v>2</v>
      </c>
      <c r="I178" s="25">
        <v>4</v>
      </c>
      <c r="J178" s="25">
        <f>COUNTIFS('Eşdeğerlik Tablosu'!$O:$O,C178,'Eşdeğerlik Tablosu'!$A:$A,B178)</f>
        <v>2</v>
      </c>
      <c r="K178" s="25" t="str">
        <f t="shared" si="2"/>
        <v>Eşleşti</v>
      </c>
    </row>
    <row r="179" spans="1:11" x14ac:dyDescent="0.3">
      <c r="A179" s="25" t="s">
        <v>459</v>
      </c>
      <c r="B179" s="25">
        <v>6</v>
      </c>
      <c r="C179" s="25" t="s">
        <v>351</v>
      </c>
      <c r="D179" s="26" t="s">
        <v>352</v>
      </c>
      <c r="E179" s="25" t="s">
        <v>457</v>
      </c>
      <c r="F179" s="25">
        <v>2</v>
      </c>
      <c r="G179" s="25">
        <v>0</v>
      </c>
      <c r="H179" s="25">
        <v>2</v>
      </c>
      <c r="I179" s="25">
        <v>3</v>
      </c>
      <c r="J179" s="25">
        <f>COUNTIFS('Eşdeğerlik Tablosu'!$O:$O,C179,'Eşdeğerlik Tablosu'!$A:$A,B179)</f>
        <v>1</v>
      </c>
      <c r="K179" s="25" t="str">
        <f t="shared" si="2"/>
        <v>Eşleşti</v>
      </c>
    </row>
    <row r="180" spans="1:11" x14ac:dyDescent="0.3">
      <c r="A180" s="25" t="s">
        <v>459</v>
      </c>
      <c r="B180" s="25">
        <v>7</v>
      </c>
      <c r="C180" s="25" t="s">
        <v>364</v>
      </c>
      <c r="D180" s="26" t="s">
        <v>365</v>
      </c>
      <c r="E180" s="25" t="s">
        <v>456</v>
      </c>
      <c r="F180" s="25">
        <v>2</v>
      </c>
      <c r="G180" s="25">
        <v>2</v>
      </c>
      <c r="H180" s="25">
        <v>2</v>
      </c>
      <c r="I180" s="25">
        <v>4</v>
      </c>
      <c r="J180" s="25">
        <f>COUNTIFS('Eşdeğerlik Tablosu'!$O:$O,C180,'Eşdeğerlik Tablosu'!$A:$A,B180)</f>
        <v>2</v>
      </c>
      <c r="K180" s="25" t="str">
        <f t="shared" si="2"/>
        <v>Eşleşti</v>
      </c>
    </row>
    <row r="181" spans="1:11" x14ac:dyDescent="0.3">
      <c r="A181" s="25" t="s">
        <v>459</v>
      </c>
      <c r="B181" s="25">
        <v>7</v>
      </c>
      <c r="C181" s="25" t="s">
        <v>370</v>
      </c>
      <c r="D181" s="26" t="s">
        <v>371</v>
      </c>
      <c r="E181" s="25" t="s">
        <v>456</v>
      </c>
      <c r="F181" s="25">
        <v>2</v>
      </c>
      <c r="G181" s="25">
        <v>6</v>
      </c>
      <c r="H181" s="25">
        <v>5</v>
      </c>
      <c r="I181" s="25">
        <v>9</v>
      </c>
      <c r="J181" s="25">
        <f>COUNTIFS('Eşdeğerlik Tablosu'!$O:$O,C181,'Eşdeğerlik Tablosu'!$A:$A,B181)</f>
        <v>1</v>
      </c>
      <c r="K181" s="25" t="str">
        <f t="shared" si="2"/>
        <v>Eşleşti</v>
      </c>
    </row>
    <row r="182" spans="1:11" x14ac:dyDescent="0.3">
      <c r="A182" s="25" t="s">
        <v>459</v>
      </c>
      <c r="B182" s="25">
        <v>7</v>
      </c>
      <c r="C182" s="25" t="s">
        <v>378</v>
      </c>
      <c r="D182" s="26" t="s">
        <v>377</v>
      </c>
      <c r="E182" s="25" t="s">
        <v>456</v>
      </c>
      <c r="F182" s="25">
        <v>2</v>
      </c>
      <c r="G182" s="25">
        <v>0</v>
      </c>
      <c r="H182" s="25">
        <v>2</v>
      </c>
      <c r="I182" s="25">
        <v>3</v>
      </c>
      <c r="J182" s="25">
        <f>COUNTIFS('Eşdeğerlik Tablosu'!$O:$O,C182,'Eşdeğerlik Tablosu'!$A:$A,B182)</f>
        <v>2</v>
      </c>
      <c r="K182" s="25" t="str">
        <f t="shared" si="2"/>
        <v>Eşleşti</v>
      </c>
    </row>
    <row r="183" spans="1:11" x14ac:dyDescent="0.3">
      <c r="A183" s="25" t="s">
        <v>459</v>
      </c>
      <c r="B183" s="25">
        <v>7</v>
      </c>
      <c r="C183" s="25" t="s">
        <v>403</v>
      </c>
      <c r="D183" s="26" t="s">
        <v>404</v>
      </c>
      <c r="E183" s="25" t="s">
        <v>456</v>
      </c>
      <c r="F183" s="25">
        <v>3</v>
      </c>
      <c r="G183" s="25">
        <v>0</v>
      </c>
      <c r="H183" s="25">
        <v>3</v>
      </c>
      <c r="I183" s="25">
        <v>4</v>
      </c>
      <c r="J183" s="25">
        <f>COUNTIFS('Eşdeğerlik Tablosu'!$O:$O,C183,'Eşdeğerlik Tablosu'!$A:$A,B183)</f>
        <v>1</v>
      </c>
      <c r="K183" s="25" t="str">
        <f t="shared" si="2"/>
        <v>Eşleşti</v>
      </c>
    </row>
    <row r="184" spans="1:11" x14ac:dyDescent="0.3">
      <c r="A184" s="25" t="s">
        <v>459</v>
      </c>
      <c r="B184" s="25">
        <v>7</v>
      </c>
      <c r="C184" s="25" t="s">
        <v>391</v>
      </c>
      <c r="D184" s="26" t="s">
        <v>392</v>
      </c>
      <c r="E184" s="25" t="s">
        <v>456</v>
      </c>
      <c r="F184" s="25">
        <v>2</v>
      </c>
      <c r="G184" s="25">
        <v>0</v>
      </c>
      <c r="H184" s="25">
        <v>2</v>
      </c>
      <c r="I184" s="25">
        <v>3</v>
      </c>
      <c r="J184" s="25">
        <f>COUNTIFS('Eşdeğerlik Tablosu'!$O:$O,C184,'Eşdeğerlik Tablosu'!$A:$A,B184)</f>
        <v>1</v>
      </c>
      <c r="K184" s="25" t="str">
        <f t="shared" si="2"/>
        <v>Eşleşti</v>
      </c>
    </row>
    <row r="185" spans="1:11" x14ac:dyDescent="0.3">
      <c r="A185" s="25" t="s">
        <v>459</v>
      </c>
      <c r="B185" s="25">
        <v>7</v>
      </c>
      <c r="C185" s="25" t="s">
        <v>398</v>
      </c>
      <c r="D185" s="26" t="s">
        <v>397</v>
      </c>
      <c r="E185" s="25" t="s">
        <v>456</v>
      </c>
      <c r="F185" s="25">
        <v>2</v>
      </c>
      <c r="G185" s="25">
        <v>2</v>
      </c>
      <c r="H185" s="25">
        <v>3</v>
      </c>
      <c r="I185" s="25">
        <v>4</v>
      </c>
      <c r="J185" s="25">
        <f>COUNTIFS('Eşdeğerlik Tablosu'!$O:$O,C185,'Eşdeğerlik Tablosu'!$A:$A,B185)</f>
        <v>1</v>
      </c>
      <c r="K185" s="25" t="str">
        <f t="shared" si="2"/>
        <v>Eşleşti</v>
      </c>
    </row>
    <row r="186" spans="1:11" x14ac:dyDescent="0.3">
      <c r="A186" s="25" t="s">
        <v>459</v>
      </c>
      <c r="B186" s="25">
        <v>7</v>
      </c>
      <c r="C186" s="25" t="s">
        <v>384</v>
      </c>
      <c r="D186" s="26" t="s">
        <v>385</v>
      </c>
      <c r="E186" s="25" t="s">
        <v>457</v>
      </c>
      <c r="F186" s="25">
        <v>2</v>
      </c>
      <c r="G186" s="25">
        <v>0</v>
      </c>
      <c r="H186" s="25">
        <v>2</v>
      </c>
      <c r="I186" s="25">
        <v>3</v>
      </c>
      <c r="J186" s="25">
        <f>COUNTIFS('Eşdeğerlik Tablosu'!$O:$O,C186,'Eşdeğerlik Tablosu'!$A:$A,B186)</f>
        <v>1</v>
      </c>
      <c r="K186" s="25" t="str">
        <f t="shared" si="2"/>
        <v>Eşleşti</v>
      </c>
    </row>
    <row r="187" spans="1:11" x14ac:dyDescent="0.3">
      <c r="A187" s="25" t="s">
        <v>459</v>
      </c>
      <c r="B187" s="25">
        <v>8</v>
      </c>
      <c r="C187" s="25" t="s">
        <v>413</v>
      </c>
      <c r="D187" s="26" t="s">
        <v>414</v>
      </c>
      <c r="E187" s="25" t="s">
        <v>456</v>
      </c>
      <c r="F187" s="25">
        <v>2</v>
      </c>
      <c r="G187" s="25">
        <v>6</v>
      </c>
      <c r="H187" s="25">
        <v>5</v>
      </c>
      <c r="I187" s="25">
        <v>9</v>
      </c>
      <c r="J187" s="25">
        <f>COUNTIFS('Eşdeğerlik Tablosu'!$O:$O,C187,'Eşdeğerlik Tablosu'!$A:$A,B187)</f>
        <v>1</v>
      </c>
      <c r="K187" s="25" t="str">
        <f t="shared" si="2"/>
        <v>Eşleşti</v>
      </c>
    </row>
    <row r="188" spans="1:11" x14ac:dyDescent="0.3">
      <c r="A188" s="25" t="s">
        <v>459</v>
      </c>
      <c r="B188" s="25">
        <v>8</v>
      </c>
      <c r="C188" s="25" t="s">
        <v>419</v>
      </c>
      <c r="D188" s="26" t="s">
        <v>418</v>
      </c>
      <c r="E188" s="25" t="s">
        <v>456</v>
      </c>
      <c r="F188" s="25">
        <v>1</v>
      </c>
      <c r="G188" s="25">
        <v>2</v>
      </c>
      <c r="H188" s="25">
        <v>2</v>
      </c>
      <c r="I188" s="25">
        <v>3</v>
      </c>
      <c r="J188" s="25">
        <f>COUNTIFS('Eşdeğerlik Tablosu'!$O:$O,C188,'Eşdeğerlik Tablosu'!$A:$A,B188)</f>
        <v>1</v>
      </c>
      <c r="K188" s="25" t="str">
        <f t="shared" si="2"/>
        <v>Eşleşti</v>
      </c>
    </row>
    <row r="189" spans="1:11" x14ac:dyDescent="0.3">
      <c r="A189" s="25" t="s">
        <v>459</v>
      </c>
      <c r="B189" s="25">
        <v>8</v>
      </c>
      <c r="C189" s="25" t="s">
        <v>424</v>
      </c>
      <c r="D189" s="26" t="s">
        <v>422</v>
      </c>
      <c r="E189" s="25" t="s">
        <v>456</v>
      </c>
      <c r="F189" s="25">
        <v>1</v>
      </c>
      <c r="G189" s="25">
        <v>2</v>
      </c>
      <c r="H189" s="25">
        <v>2</v>
      </c>
      <c r="I189" s="25">
        <v>4</v>
      </c>
      <c r="J189" s="25">
        <f>COUNTIFS('Eşdeğerlik Tablosu'!$O:$O,C189,'Eşdeğerlik Tablosu'!$A:$A,B189)</f>
        <v>1</v>
      </c>
      <c r="K189" s="25" t="str">
        <f t="shared" si="2"/>
        <v>Eşleşti</v>
      </c>
    </row>
    <row r="190" spans="1:11" x14ac:dyDescent="0.3">
      <c r="A190" s="25" t="s">
        <v>459</v>
      </c>
      <c r="B190" s="25">
        <v>8</v>
      </c>
      <c r="C190" s="25" t="s">
        <v>429</v>
      </c>
      <c r="D190" s="26" t="s">
        <v>428</v>
      </c>
      <c r="E190" s="25" t="s">
        <v>456</v>
      </c>
      <c r="F190" s="25">
        <v>2</v>
      </c>
      <c r="G190" s="25">
        <v>0</v>
      </c>
      <c r="H190" s="25">
        <v>2</v>
      </c>
      <c r="I190" s="25">
        <v>3</v>
      </c>
      <c r="J190" s="25">
        <f>COUNTIFS('Eşdeğerlik Tablosu'!$O:$O,C190,'Eşdeğerlik Tablosu'!$A:$A,B190)</f>
        <v>2</v>
      </c>
      <c r="K190" s="25" t="str">
        <f t="shared" si="2"/>
        <v>Eşleşti</v>
      </c>
    </row>
    <row r="191" spans="1:11" x14ac:dyDescent="0.3">
      <c r="A191" s="25" t="s">
        <v>459</v>
      </c>
      <c r="B191" s="25">
        <v>8</v>
      </c>
      <c r="C191" s="25" t="s">
        <v>443</v>
      </c>
      <c r="D191" s="26" t="s">
        <v>442</v>
      </c>
      <c r="E191" s="25" t="s">
        <v>456</v>
      </c>
      <c r="F191" s="25">
        <v>2</v>
      </c>
      <c r="G191" s="25">
        <v>0</v>
      </c>
      <c r="H191" s="25">
        <v>2</v>
      </c>
      <c r="I191" s="25">
        <v>4</v>
      </c>
      <c r="J191" s="25">
        <f>COUNTIFS('Eşdeğerlik Tablosu'!$O:$O,C191,'Eşdeğerlik Tablosu'!$A:$A,B191)</f>
        <v>1</v>
      </c>
      <c r="K191" s="25" t="str">
        <f t="shared" si="2"/>
        <v>Eşleşti</v>
      </c>
    </row>
    <row r="192" spans="1:11" x14ac:dyDescent="0.3">
      <c r="A192" s="25" t="s">
        <v>459</v>
      </c>
      <c r="B192" s="25">
        <v>8</v>
      </c>
      <c r="C192" s="25" t="s">
        <v>447</v>
      </c>
      <c r="D192" s="26" t="s">
        <v>448</v>
      </c>
      <c r="E192" s="25" t="s">
        <v>456</v>
      </c>
      <c r="F192" s="25">
        <v>2</v>
      </c>
      <c r="G192" s="25">
        <v>2</v>
      </c>
      <c r="H192" s="25">
        <v>3</v>
      </c>
      <c r="I192" s="25">
        <v>4</v>
      </c>
      <c r="J192" s="25">
        <f>COUNTIFS('Eşdeğerlik Tablosu'!$O:$O,C192,'Eşdeğerlik Tablosu'!$A:$A,B192)</f>
        <v>1</v>
      </c>
      <c r="K192" s="25" t="str">
        <f t="shared" si="2"/>
        <v>Eşleşti</v>
      </c>
    </row>
    <row r="193" spans="1:11" x14ac:dyDescent="0.3">
      <c r="A193" s="25" t="s">
        <v>459</v>
      </c>
      <c r="B193" s="25">
        <v>8</v>
      </c>
      <c r="C193" s="25" t="s">
        <v>435</v>
      </c>
      <c r="D193" s="26" t="s">
        <v>436</v>
      </c>
      <c r="E193" s="25" t="s">
        <v>457</v>
      </c>
      <c r="F193" s="25">
        <v>2</v>
      </c>
      <c r="G193" s="25">
        <v>0</v>
      </c>
      <c r="H193" s="25">
        <v>2</v>
      </c>
      <c r="I193" s="25">
        <v>3</v>
      </c>
      <c r="J193" s="25">
        <f>COUNTIFS('Eşdeğerlik Tablosu'!$O:$O,C193,'Eşdeğerlik Tablosu'!$A:$A,B193)</f>
        <v>1</v>
      </c>
      <c r="K193" s="25" t="str">
        <f t="shared" si="2"/>
        <v>Eşleşti</v>
      </c>
    </row>
    <row r="194" spans="1:11" x14ac:dyDescent="0.3">
      <c r="A194" s="27" t="s">
        <v>460</v>
      </c>
      <c r="B194" s="27">
        <v>1</v>
      </c>
      <c r="C194" s="27" t="s">
        <v>19</v>
      </c>
      <c r="D194" s="28" t="s">
        <v>16</v>
      </c>
      <c r="E194" s="27" t="s">
        <v>456</v>
      </c>
      <c r="F194" s="27">
        <v>2</v>
      </c>
      <c r="G194" s="27">
        <v>0</v>
      </c>
      <c r="H194" s="27">
        <v>2</v>
      </c>
      <c r="I194" s="27">
        <v>2</v>
      </c>
      <c r="J194" s="27">
        <f>COUNTIFS('Eşdeğerlik Tablosu'!$U:$U,C194,'Eşdeğerlik Tablosu'!$A:$A,B194)</f>
        <v>1</v>
      </c>
      <c r="K194" s="27" t="str">
        <f t="shared" ref="K194:K257" si="3">IF(J194&gt;0,"Eşleşti","EKSİK")</f>
        <v>Eşleşti</v>
      </c>
    </row>
    <row r="195" spans="1:11" x14ac:dyDescent="0.3">
      <c r="A195" s="27" t="s">
        <v>460</v>
      </c>
      <c r="B195" s="27">
        <v>1</v>
      </c>
      <c r="C195" s="27" t="s">
        <v>25</v>
      </c>
      <c r="D195" s="28" t="s">
        <v>27</v>
      </c>
      <c r="E195" s="27" t="s">
        <v>456</v>
      </c>
      <c r="F195" s="27">
        <v>2</v>
      </c>
      <c r="G195" s="27">
        <v>0</v>
      </c>
      <c r="H195" s="27">
        <v>2</v>
      </c>
      <c r="I195" s="27">
        <v>2</v>
      </c>
      <c r="J195" s="27">
        <f>COUNTIFS('Eşdeğerlik Tablosu'!$U:$U,C195,'Eşdeğerlik Tablosu'!$A:$A,B195)</f>
        <v>1</v>
      </c>
      <c r="K195" s="27" t="str">
        <f t="shared" si="3"/>
        <v>Eşleşti</v>
      </c>
    </row>
    <row r="196" spans="1:11" x14ac:dyDescent="0.3">
      <c r="A196" s="27" t="s">
        <v>460</v>
      </c>
      <c r="B196" s="27">
        <v>1</v>
      </c>
      <c r="C196" s="27" t="s">
        <v>32</v>
      </c>
      <c r="D196" s="28" t="s">
        <v>29</v>
      </c>
      <c r="E196" s="27" t="s">
        <v>456</v>
      </c>
      <c r="F196" s="27">
        <v>2</v>
      </c>
      <c r="G196" s="27">
        <v>0</v>
      </c>
      <c r="H196" s="27">
        <v>2</v>
      </c>
      <c r="I196" s="27">
        <v>2</v>
      </c>
      <c r="J196" s="27">
        <f>COUNTIFS('Eşdeğerlik Tablosu'!$U:$U,C196,'Eşdeğerlik Tablosu'!$A:$A,B196)</f>
        <v>1</v>
      </c>
      <c r="K196" s="27" t="str">
        <f t="shared" si="3"/>
        <v>Eşleşti</v>
      </c>
    </row>
    <row r="197" spans="1:11" x14ac:dyDescent="0.3">
      <c r="A197" s="27" t="s">
        <v>460</v>
      </c>
      <c r="B197" s="27">
        <v>1</v>
      </c>
      <c r="C197" s="27" t="s">
        <v>39</v>
      </c>
      <c r="D197" s="28" t="s">
        <v>37</v>
      </c>
      <c r="E197" s="27" t="s">
        <v>456</v>
      </c>
      <c r="F197" s="27">
        <v>2</v>
      </c>
      <c r="G197" s="27">
        <v>0</v>
      </c>
      <c r="H197" s="27">
        <v>2</v>
      </c>
      <c r="I197" s="27">
        <v>4</v>
      </c>
      <c r="J197" s="27">
        <f>COUNTIFS('Eşdeğerlik Tablosu'!$U:$U,C197,'Eşdeğerlik Tablosu'!$A:$A,B197)</f>
        <v>1</v>
      </c>
      <c r="K197" s="27" t="str">
        <f t="shared" si="3"/>
        <v>Eşleşti</v>
      </c>
    </row>
    <row r="198" spans="1:11" x14ac:dyDescent="0.3">
      <c r="A198" s="27" t="s">
        <v>460</v>
      </c>
      <c r="B198" s="27">
        <v>1</v>
      </c>
      <c r="C198" s="27" t="s">
        <v>73</v>
      </c>
      <c r="D198" s="28" t="s">
        <v>72</v>
      </c>
      <c r="E198" s="27" t="s">
        <v>456</v>
      </c>
      <c r="F198" s="27">
        <v>2</v>
      </c>
      <c r="G198" s="27">
        <v>0</v>
      </c>
      <c r="H198" s="27">
        <v>2</v>
      </c>
      <c r="I198" s="27">
        <v>4</v>
      </c>
      <c r="J198" s="27">
        <f>COUNTIFS('Eşdeğerlik Tablosu'!$U:$U,C198,'Eşdeğerlik Tablosu'!$A:$A,B198)</f>
        <v>1</v>
      </c>
      <c r="K198" s="27" t="str">
        <f t="shared" si="3"/>
        <v>Eşleşti</v>
      </c>
    </row>
    <row r="199" spans="1:11" x14ac:dyDescent="0.3">
      <c r="A199" s="27" t="s">
        <v>460</v>
      </c>
      <c r="B199" s="27">
        <v>1</v>
      </c>
      <c r="C199" s="27" t="s">
        <v>46</v>
      </c>
      <c r="D199" s="28" t="s">
        <v>44</v>
      </c>
      <c r="E199" s="27" t="s">
        <v>456</v>
      </c>
      <c r="F199" s="27">
        <v>2</v>
      </c>
      <c r="G199" s="27">
        <v>0</v>
      </c>
      <c r="H199" s="27">
        <v>2</v>
      </c>
      <c r="I199" s="27">
        <v>4</v>
      </c>
      <c r="J199" s="27">
        <f>COUNTIFS('Eşdeğerlik Tablosu'!$U:$U,C199,'Eşdeğerlik Tablosu'!$A:$A,B199)</f>
        <v>1</v>
      </c>
      <c r="K199" s="27" t="str">
        <f t="shared" si="3"/>
        <v>Eşleşti</v>
      </c>
    </row>
    <row r="200" spans="1:11" x14ac:dyDescent="0.3">
      <c r="A200" s="27" t="s">
        <v>460</v>
      </c>
      <c r="B200" s="27">
        <v>1</v>
      </c>
      <c r="C200" s="27" t="s">
        <v>54</v>
      </c>
      <c r="D200" s="28" t="s">
        <v>50</v>
      </c>
      <c r="E200" s="27" t="s">
        <v>456</v>
      </c>
      <c r="F200" s="27">
        <v>2</v>
      </c>
      <c r="G200" s="27">
        <v>0</v>
      </c>
      <c r="H200" s="27">
        <v>2</v>
      </c>
      <c r="I200" s="27">
        <v>3</v>
      </c>
      <c r="J200" s="27">
        <f>COUNTIFS('Eşdeğerlik Tablosu'!$U:$U,C200,'Eşdeğerlik Tablosu'!$A:$A,B200)</f>
        <v>1</v>
      </c>
      <c r="K200" s="27" t="str">
        <f t="shared" si="3"/>
        <v>Eşleşti</v>
      </c>
    </row>
    <row r="201" spans="1:11" x14ac:dyDescent="0.3">
      <c r="A201" s="27" t="s">
        <v>460</v>
      </c>
      <c r="B201" s="27">
        <v>1</v>
      </c>
      <c r="C201" s="27" t="s">
        <v>61</v>
      </c>
      <c r="D201" s="28" t="s">
        <v>57</v>
      </c>
      <c r="E201" s="27" t="s">
        <v>456</v>
      </c>
      <c r="F201" s="27">
        <v>2</v>
      </c>
      <c r="G201" s="27">
        <v>0</v>
      </c>
      <c r="H201" s="27">
        <v>2</v>
      </c>
      <c r="I201" s="27">
        <v>3</v>
      </c>
      <c r="J201" s="27">
        <f>COUNTIFS('Eşdeğerlik Tablosu'!$U:$U,C201,'Eşdeğerlik Tablosu'!$A:$A,B201)</f>
        <v>1</v>
      </c>
      <c r="K201" s="27" t="str">
        <f t="shared" si="3"/>
        <v>Eşleşti</v>
      </c>
    </row>
    <row r="202" spans="1:11" x14ac:dyDescent="0.3">
      <c r="A202" s="27" t="s">
        <v>460</v>
      </c>
      <c r="B202" s="27">
        <v>1</v>
      </c>
      <c r="C202" s="27" t="s">
        <v>76</v>
      </c>
      <c r="D202" s="28" t="s">
        <v>77</v>
      </c>
      <c r="E202" s="27" t="s">
        <v>457</v>
      </c>
      <c r="F202" s="27">
        <v>2</v>
      </c>
      <c r="G202" s="27">
        <v>0</v>
      </c>
      <c r="H202" s="27">
        <v>2</v>
      </c>
      <c r="I202" s="27">
        <v>2</v>
      </c>
      <c r="J202" s="27">
        <f>COUNTIFS('Eşdeğerlik Tablosu'!$U:$U,C202,'Eşdeğerlik Tablosu'!$A:$A,B202)</f>
        <v>1</v>
      </c>
      <c r="K202" s="27" t="str">
        <f t="shared" si="3"/>
        <v>Eşleşti</v>
      </c>
    </row>
    <row r="203" spans="1:11" x14ac:dyDescent="0.3">
      <c r="A203" s="27" t="s">
        <v>460</v>
      </c>
      <c r="B203" s="27">
        <v>1</v>
      </c>
      <c r="C203" s="27" t="s">
        <v>67</v>
      </c>
      <c r="D203" s="28" t="s">
        <v>64</v>
      </c>
      <c r="E203" s="27" t="s">
        <v>456</v>
      </c>
      <c r="F203" s="27">
        <v>2</v>
      </c>
      <c r="G203" s="27">
        <v>0</v>
      </c>
      <c r="H203" s="27">
        <v>2</v>
      </c>
      <c r="I203" s="27">
        <v>4</v>
      </c>
      <c r="J203" s="27">
        <f>COUNTIFS('Eşdeğerlik Tablosu'!$U:$U,C203,'Eşdeğerlik Tablosu'!$A:$A,B203)</f>
        <v>2</v>
      </c>
      <c r="K203" s="27" t="str">
        <f t="shared" si="3"/>
        <v>Eşleşti</v>
      </c>
    </row>
    <row r="204" spans="1:11" x14ac:dyDescent="0.3">
      <c r="A204" s="27" t="s">
        <v>460</v>
      </c>
      <c r="B204" s="27">
        <v>2</v>
      </c>
      <c r="C204" s="27" t="s">
        <v>85</v>
      </c>
      <c r="D204" s="28" t="s">
        <v>82</v>
      </c>
      <c r="E204" s="27" t="s">
        <v>456</v>
      </c>
      <c r="F204" s="27">
        <v>2</v>
      </c>
      <c r="G204" s="27">
        <v>0</v>
      </c>
      <c r="H204" s="27">
        <v>2</v>
      </c>
      <c r="I204" s="27">
        <v>2</v>
      </c>
      <c r="J204" s="27">
        <f>COUNTIFS('Eşdeğerlik Tablosu'!$U:$U,C204,'Eşdeğerlik Tablosu'!$A:$A,B204)</f>
        <v>1</v>
      </c>
      <c r="K204" s="27" t="str">
        <f t="shared" si="3"/>
        <v>Eşleşti</v>
      </c>
    </row>
    <row r="205" spans="1:11" x14ac:dyDescent="0.3">
      <c r="A205" s="27" t="s">
        <v>460</v>
      </c>
      <c r="B205" s="27">
        <v>2</v>
      </c>
      <c r="C205" s="27" t="s">
        <v>91</v>
      </c>
      <c r="D205" s="28" t="s">
        <v>93</v>
      </c>
      <c r="E205" s="27" t="s">
        <v>456</v>
      </c>
      <c r="F205" s="27">
        <v>2</v>
      </c>
      <c r="G205" s="27">
        <v>0</v>
      </c>
      <c r="H205" s="27">
        <v>2</v>
      </c>
      <c r="I205" s="27">
        <v>2</v>
      </c>
      <c r="J205" s="27">
        <f>COUNTIFS('Eşdeğerlik Tablosu'!$U:$U,C205,'Eşdeğerlik Tablosu'!$A:$A,B205)</f>
        <v>1</v>
      </c>
      <c r="K205" s="27" t="str">
        <f t="shared" si="3"/>
        <v>Eşleşti</v>
      </c>
    </row>
    <row r="206" spans="1:11" x14ac:dyDescent="0.3">
      <c r="A206" s="27" t="s">
        <v>460</v>
      </c>
      <c r="B206" s="27">
        <v>2</v>
      </c>
      <c r="C206" s="27" t="s">
        <v>98</v>
      </c>
      <c r="D206" s="28" t="s">
        <v>95</v>
      </c>
      <c r="E206" s="27" t="s">
        <v>456</v>
      </c>
      <c r="F206" s="27">
        <v>2</v>
      </c>
      <c r="G206" s="27">
        <v>0</v>
      </c>
      <c r="H206" s="27">
        <v>2</v>
      </c>
      <c r="I206" s="27">
        <v>2</v>
      </c>
      <c r="J206" s="27">
        <f>COUNTIFS('Eşdeğerlik Tablosu'!$U:$U,C206,'Eşdeğerlik Tablosu'!$A:$A,B206)</f>
        <v>1</v>
      </c>
      <c r="K206" s="27" t="str">
        <f t="shared" si="3"/>
        <v>Eşleşti</v>
      </c>
    </row>
    <row r="207" spans="1:11" x14ac:dyDescent="0.3">
      <c r="A207" s="27" t="s">
        <v>460</v>
      </c>
      <c r="B207" s="27">
        <v>2</v>
      </c>
      <c r="C207" s="27" t="s">
        <v>104</v>
      </c>
      <c r="D207" s="28" t="s">
        <v>101</v>
      </c>
      <c r="E207" s="27" t="s">
        <v>456</v>
      </c>
      <c r="F207" s="27">
        <v>2</v>
      </c>
      <c r="G207" s="27">
        <v>0</v>
      </c>
      <c r="H207" s="27">
        <v>2</v>
      </c>
      <c r="I207" s="27">
        <v>3</v>
      </c>
      <c r="J207" s="27">
        <f>COUNTIFS('Eşdeğerlik Tablosu'!$U:$U,C207,'Eşdeğerlik Tablosu'!$A:$A,B207)</f>
        <v>1</v>
      </c>
      <c r="K207" s="27" t="str">
        <f t="shared" si="3"/>
        <v>Eşleşti</v>
      </c>
    </row>
    <row r="208" spans="1:11" x14ac:dyDescent="0.3">
      <c r="A208" s="27" t="s">
        <v>460</v>
      </c>
      <c r="B208" s="27">
        <v>2</v>
      </c>
      <c r="C208" s="27" t="s">
        <v>110</v>
      </c>
      <c r="D208" s="28" t="s">
        <v>52</v>
      </c>
      <c r="E208" s="27" t="s">
        <v>456</v>
      </c>
      <c r="F208" s="27">
        <v>2</v>
      </c>
      <c r="G208" s="27">
        <v>0</v>
      </c>
      <c r="H208" s="27">
        <v>2</v>
      </c>
      <c r="I208" s="27">
        <v>3</v>
      </c>
      <c r="J208" s="27">
        <f>COUNTIFS('Eşdeğerlik Tablosu'!$U:$U,C208,'Eşdeğerlik Tablosu'!$A:$A,B208)</f>
        <v>1</v>
      </c>
      <c r="K208" s="27" t="str">
        <f t="shared" si="3"/>
        <v>Eşleşti</v>
      </c>
    </row>
    <row r="209" spans="1:11" x14ac:dyDescent="0.3">
      <c r="A209" s="27" t="s">
        <v>460</v>
      </c>
      <c r="B209" s="27">
        <v>2</v>
      </c>
      <c r="C209" s="27" t="s">
        <v>116</v>
      </c>
      <c r="D209" s="28" t="s">
        <v>114</v>
      </c>
      <c r="E209" s="27" t="s">
        <v>456</v>
      </c>
      <c r="F209" s="27">
        <v>2</v>
      </c>
      <c r="G209" s="27">
        <v>0</v>
      </c>
      <c r="H209" s="27">
        <v>2</v>
      </c>
      <c r="I209" s="27">
        <v>3</v>
      </c>
      <c r="J209" s="27">
        <f>COUNTIFS('Eşdeğerlik Tablosu'!$U:$U,C209,'Eşdeğerlik Tablosu'!$A:$A,B209)</f>
        <v>1</v>
      </c>
      <c r="K209" s="27" t="str">
        <f t="shared" si="3"/>
        <v>Eşleşti</v>
      </c>
    </row>
    <row r="210" spans="1:11" x14ac:dyDescent="0.3">
      <c r="A210" s="27" t="s">
        <v>460</v>
      </c>
      <c r="B210" s="27">
        <v>2</v>
      </c>
      <c r="C210" s="27" t="s">
        <v>122</v>
      </c>
      <c r="D210" s="28" t="s">
        <v>118</v>
      </c>
      <c r="E210" s="27" t="s">
        <v>456</v>
      </c>
      <c r="F210" s="27">
        <v>1</v>
      </c>
      <c r="G210" s="27">
        <v>2</v>
      </c>
      <c r="H210" s="27">
        <v>2</v>
      </c>
      <c r="I210" s="27">
        <v>4</v>
      </c>
      <c r="J210" s="27">
        <f>COUNTIFS('Eşdeğerlik Tablosu'!$U:$U,C210,'Eşdeğerlik Tablosu'!$A:$A,B210)</f>
        <v>1</v>
      </c>
      <c r="K210" s="27" t="str">
        <f t="shared" si="3"/>
        <v>Eşleşti</v>
      </c>
    </row>
    <row r="211" spans="1:11" x14ac:dyDescent="0.3">
      <c r="A211" s="27" t="s">
        <v>460</v>
      </c>
      <c r="B211" s="27">
        <v>2</v>
      </c>
      <c r="C211" s="27" t="s">
        <v>126</v>
      </c>
      <c r="D211" s="28" t="s">
        <v>124</v>
      </c>
      <c r="E211" s="27" t="s">
        <v>456</v>
      </c>
      <c r="F211" s="27">
        <v>2</v>
      </c>
      <c r="G211" s="27">
        <v>0</v>
      </c>
      <c r="H211" s="27">
        <v>2</v>
      </c>
      <c r="I211" s="27">
        <v>4</v>
      </c>
      <c r="J211" s="27">
        <f>COUNTIFS('Eşdeğerlik Tablosu'!$U:$U,C211,'Eşdeğerlik Tablosu'!$A:$A,B211)</f>
        <v>1</v>
      </c>
      <c r="K211" s="27" t="str">
        <f t="shared" si="3"/>
        <v>Eşleşti</v>
      </c>
    </row>
    <row r="212" spans="1:11" x14ac:dyDescent="0.3">
      <c r="A212" s="27" t="s">
        <v>460</v>
      </c>
      <c r="B212" s="27">
        <v>2</v>
      </c>
      <c r="C212" s="27" t="s">
        <v>133</v>
      </c>
      <c r="D212" s="28" t="s">
        <v>69</v>
      </c>
      <c r="E212" s="27" t="s">
        <v>456</v>
      </c>
      <c r="F212" s="27">
        <v>2</v>
      </c>
      <c r="G212" s="27">
        <v>0</v>
      </c>
      <c r="H212" s="27">
        <v>2</v>
      </c>
      <c r="I212" s="27">
        <v>5</v>
      </c>
      <c r="J212" s="27">
        <f>COUNTIFS('Eşdeğerlik Tablosu'!$U:$U,C212,'Eşdeğerlik Tablosu'!$A:$A,B212)</f>
        <v>3</v>
      </c>
      <c r="K212" s="27" t="str">
        <f t="shared" si="3"/>
        <v>Eşleşti</v>
      </c>
    </row>
    <row r="213" spans="1:11" x14ac:dyDescent="0.3">
      <c r="A213" s="27" t="s">
        <v>460</v>
      </c>
      <c r="B213" s="27">
        <v>2</v>
      </c>
      <c r="C213" s="27" t="s">
        <v>76</v>
      </c>
      <c r="D213" s="28" t="s">
        <v>139</v>
      </c>
      <c r="E213" s="27" t="s">
        <v>457</v>
      </c>
      <c r="F213" s="27">
        <v>2</v>
      </c>
      <c r="G213" s="27">
        <v>0</v>
      </c>
      <c r="H213" s="27">
        <v>2</v>
      </c>
      <c r="I213" s="27">
        <v>2</v>
      </c>
      <c r="J213" s="27">
        <f>COUNTIFS('Eşdeğerlik Tablosu'!$U:$U,C213,'Eşdeğerlik Tablosu'!$A:$A,B213)</f>
        <v>1</v>
      </c>
      <c r="K213" s="27" t="str">
        <f t="shared" si="3"/>
        <v>Eşleşti</v>
      </c>
    </row>
    <row r="214" spans="1:11" x14ac:dyDescent="0.3">
      <c r="A214" s="27" t="s">
        <v>460</v>
      </c>
      <c r="B214" s="27">
        <v>3</v>
      </c>
      <c r="C214" s="27" t="s">
        <v>148</v>
      </c>
      <c r="D214" s="28" t="s">
        <v>129</v>
      </c>
      <c r="E214" s="27" t="s">
        <v>456</v>
      </c>
      <c r="F214" s="27">
        <v>3</v>
      </c>
      <c r="G214" s="27">
        <v>0</v>
      </c>
      <c r="H214" s="27">
        <v>3</v>
      </c>
      <c r="I214" s="27">
        <v>4</v>
      </c>
      <c r="J214" s="27">
        <f>COUNTIFS('Eşdeğerlik Tablosu'!$U:$U,C214,'Eşdeğerlik Tablosu'!$A:$A,B214)</f>
        <v>2</v>
      </c>
      <c r="K214" s="27" t="str">
        <f t="shared" si="3"/>
        <v>Eşleşti</v>
      </c>
    </row>
    <row r="215" spans="1:11" x14ac:dyDescent="0.3">
      <c r="A215" s="27" t="s">
        <v>460</v>
      </c>
      <c r="B215" s="27">
        <v>3</v>
      </c>
      <c r="C215" s="27" t="s">
        <v>154</v>
      </c>
      <c r="D215" s="28" t="s">
        <v>152</v>
      </c>
      <c r="E215" s="27" t="s">
        <v>456</v>
      </c>
      <c r="F215" s="27">
        <v>2</v>
      </c>
      <c r="G215" s="27">
        <v>0</v>
      </c>
      <c r="H215" s="27">
        <v>2</v>
      </c>
      <c r="I215" s="27">
        <v>4</v>
      </c>
      <c r="J215" s="27">
        <f>COUNTIFS('Eşdeğerlik Tablosu'!$U:$U,C215,'Eşdeğerlik Tablosu'!$A:$A,B215)</f>
        <v>1</v>
      </c>
      <c r="K215" s="27" t="str">
        <f t="shared" si="3"/>
        <v>Eşleşti</v>
      </c>
    </row>
    <row r="216" spans="1:11" x14ac:dyDescent="0.3">
      <c r="A216" s="27" t="s">
        <v>460</v>
      </c>
      <c r="B216" s="27">
        <v>3</v>
      </c>
      <c r="C216" s="27" t="s">
        <v>160</v>
      </c>
      <c r="D216" s="28" t="s">
        <v>159</v>
      </c>
      <c r="E216" s="27" t="s">
        <v>456</v>
      </c>
      <c r="F216" s="27">
        <v>2</v>
      </c>
      <c r="G216" s="27">
        <v>0</v>
      </c>
      <c r="H216" s="27">
        <v>2</v>
      </c>
      <c r="I216" s="27">
        <v>4</v>
      </c>
      <c r="J216" s="27">
        <f>COUNTIFS('Eşdeğerlik Tablosu'!$U:$U,C216,'Eşdeğerlik Tablosu'!$A:$A,B216)</f>
        <v>1</v>
      </c>
      <c r="K216" s="27" t="str">
        <f t="shared" si="3"/>
        <v>Eşleşti</v>
      </c>
    </row>
    <row r="217" spans="1:11" x14ac:dyDescent="0.3">
      <c r="A217" s="27" t="s">
        <v>460</v>
      </c>
      <c r="B217" s="27">
        <v>3</v>
      </c>
      <c r="C217" s="27" t="s">
        <v>167</v>
      </c>
      <c r="D217" s="28" t="s">
        <v>165</v>
      </c>
      <c r="E217" s="27" t="s">
        <v>456</v>
      </c>
      <c r="F217" s="27">
        <v>2</v>
      </c>
      <c r="G217" s="27">
        <v>0</v>
      </c>
      <c r="H217" s="27">
        <v>2</v>
      </c>
      <c r="I217" s="27">
        <v>3</v>
      </c>
      <c r="J217" s="27">
        <f>COUNTIFS('Eşdeğerlik Tablosu'!$U:$U,C217,'Eşdeğerlik Tablosu'!$A:$A,B217)</f>
        <v>1</v>
      </c>
      <c r="K217" s="27" t="str">
        <f t="shared" si="3"/>
        <v>Eşleşti</v>
      </c>
    </row>
    <row r="218" spans="1:11" x14ac:dyDescent="0.3">
      <c r="A218" s="27" t="s">
        <v>460</v>
      </c>
      <c r="B218" s="27">
        <v>3</v>
      </c>
      <c r="C218" s="27" t="s">
        <v>175</v>
      </c>
      <c r="D218" s="28" t="s">
        <v>174</v>
      </c>
      <c r="E218" s="27" t="s">
        <v>456</v>
      </c>
      <c r="F218" s="27">
        <v>3</v>
      </c>
      <c r="G218" s="27">
        <v>0</v>
      </c>
      <c r="H218" s="27">
        <v>3</v>
      </c>
      <c r="I218" s="27">
        <v>4</v>
      </c>
      <c r="J218" s="27">
        <f>COUNTIFS('Eşdeğerlik Tablosu'!$U:$U,C218,'Eşdeğerlik Tablosu'!$A:$A,B218)</f>
        <v>1</v>
      </c>
      <c r="K218" s="27" t="str">
        <f t="shared" si="3"/>
        <v>Eşleşti</v>
      </c>
    </row>
    <row r="219" spans="1:11" x14ac:dyDescent="0.3">
      <c r="A219" s="27" t="s">
        <v>460</v>
      </c>
      <c r="B219" s="27">
        <v>3</v>
      </c>
      <c r="C219" s="27" t="s">
        <v>193</v>
      </c>
      <c r="D219" s="28" t="s">
        <v>191</v>
      </c>
      <c r="E219" s="27" t="s">
        <v>456</v>
      </c>
      <c r="F219" s="27">
        <v>2</v>
      </c>
      <c r="G219" s="27">
        <v>0</v>
      </c>
      <c r="H219" s="27">
        <v>2</v>
      </c>
      <c r="I219" s="27">
        <v>4</v>
      </c>
      <c r="J219" s="27">
        <f>COUNTIFS('Eşdeğerlik Tablosu'!$U:$U,C219,'Eşdeğerlik Tablosu'!$A:$A,B219)</f>
        <v>1</v>
      </c>
      <c r="K219" s="27" t="str">
        <f t="shared" si="3"/>
        <v>Eşleşti</v>
      </c>
    </row>
    <row r="220" spans="1:11" x14ac:dyDescent="0.3">
      <c r="A220" s="27" t="s">
        <v>460</v>
      </c>
      <c r="B220" s="27">
        <v>3</v>
      </c>
      <c r="C220" s="27" t="s">
        <v>182</v>
      </c>
      <c r="D220" s="28" t="s">
        <v>181</v>
      </c>
      <c r="E220" s="27" t="s">
        <v>456</v>
      </c>
      <c r="F220" s="27">
        <v>2</v>
      </c>
      <c r="G220" s="27">
        <v>0</v>
      </c>
      <c r="H220" s="27">
        <v>2</v>
      </c>
      <c r="I220" s="27">
        <v>3</v>
      </c>
      <c r="J220" s="27">
        <f>COUNTIFS('Eşdeğerlik Tablosu'!$U:$U,C220,'Eşdeğerlik Tablosu'!$A:$A,B220)</f>
        <v>1</v>
      </c>
      <c r="K220" s="27" t="str">
        <f t="shared" si="3"/>
        <v>Eşleşti</v>
      </c>
    </row>
    <row r="221" spans="1:11" x14ac:dyDescent="0.3">
      <c r="A221" s="27" t="s">
        <v>460</v>
      </c>
      <c r="B221" s="27">
        <v>3</v>
      </c>
      <c r="C221" s="27" t="s">
        <v>189</v>
      </c>
      <c r="D221" s="28" t="s">
        <v>141</v>
      </c>
      <c r="E221" s="27" t="s">
        <v>456</v>
      </c>
      <c r="F221" s="27">
        <v>2</v>
      </c>
      <c r="G221" s="27">
        <v>0</v>
      </c>
      <c r="H221" s="27">
        <v>2</v>
      </c>
      <c r="I221" s="27">
        <v>4</v>
      </c>
      <c r="J221" s="27">
        <f>COUNTIFS('Eşdeğerlik Tablosu'!$U:$U,C221,'Eşdeğerlik Tablosu'!$A:$A,B221)</f>
        <v>1</v>
      </c>
      <c r="K221" s="27" t="str">
        <f t="shared" si="3"/>
        <v>Eşleşti</v>
      </c>
    </row>
    <row r="222" spans="1:11" x14ac:dyDescent="0.3">
      <c r="A222" s="27" t="s">
        <v>460</v>
      </c>
      <c r="B222" s="27">
        <v>4</v>
      </c>
      <c r="C222" s="27" t="s">
        <v>204</v>
      </c>
      <c r="D222" s="28" t="s">
        <v>203</v>
      </c>
      <c r="E222" s="27" t="s">
        <v>456</v>
      </c>
      <c r="F222" s="27">
        <v>1</v>
      </c>
      <c r="G222" s="27">
        <v>2</v>
      </c>
      <c r="H222" s="27">
        <v>2</v>
      </c>
      <c r="I222" s="27">
        <v>3</v>
      </c>
      <c r="J222" s="27">
        <f>COUNTIFS('Eşdeğerlik Tablosu'!$U:$U,C222,'Eşdeğerlik Tablosu'!$A:$A,B222)</f>
        <v>1</v>
      </c>
      <c r="K222" s="27" t="str">
        <f t="shared" si="3"/>
        <v>Eşleşti</v>
      </c>
    </row>
    <row r="223" spans="1:11" x14ac:dyDescent="0.3">
      <c r="A223" s="27" t="s">
        <v>460</v>
      </c>
      <c r="B223" s="27">
        <v>4</v>
      </c>
      <c r="C223" s="27" t="s">
        <v>208</v>
      </c>
      <c r="D223" s="28" t="s">
        <v>197</v>
      </c>
      <c r="E223" s="27" t="s">
        <v>456</v>
      </c>
      <c r="F223" s="27">
        <v>3</v>
      </c>
      <c r="G223" s="27">
        <v>0</v>
      </c>
      <c r="H223" s="27">
        <v>3</v>
      </c>
      <c r="I223" s="27">
        <v>5</v>
      </c>
      <c r="J223" s="27">
        <f>COUNTIFS('Eşdeğerlik Tablosu'!$U:$U,C223,'Eşdeğerlik Tablosu'!$A:$A,B223)</f>
        <v>1</v>
      </c>
      <c r="K223" s="27" t="str">
        <f t="shared" si="3"/>
        <v>Eşleşti</v>
      </c>
    </row>
    <row r="224" spans="1:11" x14ac:dyDescent="0.3">
      <c r="A224" s="27" t="s">
        <v>460</v>
      </c>
      <c r="B224" s="27">
        <v>4</v>
      </c>
      <c r="C224" s="27" t="s">
        <v>242</v>
      </c>
      <c r="D224" s="28" t="s">
        <v>240</v>
      </c>
      <c r="E224" s="27" t="s">
        <v>456</v>
      </c>
      <c r="F224" s="27">
        <v>3</v>
      </c>
      <c r="G224" s="27">
        <v>0</v>
      </c>
      <c r="H224" s="27">
        <v>3</v>
      </c>
      <c r="I224" s="27">
        <v>4</v>
      </c>
      <c r="J224" s="27">
        <f>COUNTIFS('Eşdeğerlik Tablosu'!$U:$U,C224,'Eşdeğerlik Tablosu'!$A:$A,B224)</f>
        <v>1</v>
      </c>
      <c r="K224" s="27" t="str">
        <f t="shared" si="3"/>
        <v>Eşleşti</v>
      </c>
    </row>
    <row r="225" spans="1:11" x14ac:dyDescent="0.3">
      <c r="A225" s="27" t="s">
        <v>460</v>
      </c>
      <c r="B225" s="27">
        <v>4</v>
      </c>
      <c r="C225" s="27" t="s">
        <v>247</v>
      </c>
      <c r="D225" s="28" t="s">
        <v>144</v>
      </c>
      <c r="E225" s="27" t="s">
        <v>456</v>
      </c>
      <c r="F225" s="27">
        <v>3</v>
      </c>
      <c r="G225" s="27">
        <v>0</v>
      </c>
      <c r="H225" s="27">
        <v>3</v>
      </c>
      <c r="I225" s="27">
        <v>4</v>
      </c>
      <c r="J225" s="27">
        <f>COUNTIFS('Eşdeğerlik Tablosu'!$U:$U,C225,'Eşdeğerlik Tablosu'!$A:$A,B225)</f>
        <v>1</v>
      </c>
      <c r="K225" s="27" t="str">
        <f t="shared" si="3"/>
        <v>Eşleşti</v>
      </c>
    </row>
    <row r="226" spans="1:11" x14ac:dyDescent="0.3">
      <c r="A226" s="27" t="s">
        <v>460</v>
      </c>
      <c r="B226" s="27">
        <v>4</v>
      </c>
      <c r="C226" s="27" t="s">
        <v>214</v>
      </c>
      <c r="D226" s="28" t="s">
        <v>195</v>
      </c>
      <c r="E226" s="27" t="s">
        <v>456</v>
      </c>
      <c r="F226" s="27">
        <v>3</v>
      </c>
      <c r="G226" s="27">
        <v>0</v>
      </c>
      <c r="H226" s="27">
        <v>3</v>
      </c>
      <c r="I226" s="27">
        <v>4</v>
      </c>
      <c r="J226" s="27">
        <f>COUNTIFS('Eşdeğerlik Tablosu'!$U:$U,C226,'Eşdeğerlik Tablosu'!$A:$A,B226)</f>
        <v>1</v>
      </c>
      <c r="K226" s="27" t="str">
        <f t="shared" si="3"/>
        <v>Eşleşti</v>
      </c>
    </row>
    <row r="227" spans="1:11" x14ac:dyDescent="0.3">
      <c r="A227" s="27" t="s">
        <v>460</v>
      </c>
      <c r="B227" s="27">
        <v>4</v>
      </c>
      <c r="C227" s="27" t="s">
        <v>220</v>
      </c>
      <c r="D227" s="28" t="s">
        <v>219</v>
      </c>
      <c r="E227" s="27" t="s">
        <v>456</v>
      </c>
      <c r="F227" s="27">
        <v>1</v>
      </c>
      <c r="G227" s="27">
        <v>2</v>
      </c>
      <c r="H227" s="27">
        <v>2</v>
      </c>
      <c r="I227" s="27">
        <v>3</v>
      </c>
      <c r="J227" s="27">
        <f>COUNTIFS('Eşdeğerlik Tablosu'!$U:$U,C227,'Eşdeğerlik Tablosu'!$A:$A,B227)</f>
        <v>2</v>
      </c>
      <c r="K227" s="27" t="str">
        <f t="shared" si="3"/>
        <v>Eşleşti</v>
      </c>
    </row>
    <row r="228" spans="1:11" x14ac:dyDescent="0.3">
      <c r="A228" s="27" t="s">
        <v>460</v>
      </c>
      <c r="B228" s="27">
        <v>4</v>
      </c>
      <c r="C228" s="27" t="s">
        <v>226</v>
      </c>
      <c r="D228" s="28" t="s">
        <v>79</v>
      </c>
      <c r="E228" s="27" t="s">
        <v>456</v>
      </c>
      <c r="F228" s="27">
        <v>2</v>
      </c>
      <c r="G228" s="27">
        <v>0</v>
      </c>
      <c r="H228" s="27">
        <v>2</v>
      </c>
      <c r="I228" s="27">
        <v>4</v>
      </c>
      <c r="J228" s="27">
        <f>COUNTIFS('Eşdeğerlik Tablosu'!$U:$U,C228,'Eşdeğerlik Tablosu'!$A:$A,B228)</f>
        <v>2</v>
      </c>
      <c r="K228" s="27" t="str">
        <f t="shared" si="3"/>
        <v>Eşleşti</v>
      </c>
    </row>
    <row r="229" spans="1:11" x14ac:dyDescent="0.3">
      <c r="A229" s="27" t="s">
        <v>460</v>
      </c>
      <c r="B229" s="27">
        <v>4</v>
      </c>
      <c r="C229" s="27" t="s">
        <v>238</v>
      </c>
      <c r="D229" s="28" t="s">
        <v>108</v>
      </c>
      <c r="E229" s="27" t="s">
        <v>456</v>
      </c>
      <c r="F229" s="27">
        <v>2</v>
      </c>
      <c r="G229" s="27">
        <v>0</v>
      </c>
      <c r="H229" s="27">
        <v>2</v>
      </c>
      <c r="I229" s="27">
        <v>3</v>
      </c>
      <c r="J229" s="27">
        <f>COUNTIFS('Eşdeğerlik Tablosu'!$U:$U,C229,'Eşdeğerlik Tablosu'!$A:$A,B229)</f>
        <v>2</v>
      </c>
      <c r="K229" s="27" t="str">
        <f t="shared" si="3"/>
        <v>Eşleşti</v>
      </c>
    </row>
    <row r="230" spans="1:11" x14ac:dyDescent="0.3">
      <c r="A230" s="27" t="s">
        <v>460</v>
      </c>
      <c r="B230" s="27">
        <v>5</v>
      </c>
      <c r="C230" s="27" t="s">
        <v>253</v>
      </c>
      <c r="D230" s="28" t="s">
        <v>250</v>
      </c>
      <c r="E230" s="27" t="s">
        <v>456</v>
      </c>
      <c r="F230" s="27">
        <v>3</v>
      </c>
      <c r="G230" s="27">
        <v>0</v>
      </c>
      <c r="H230" s="27">
        <v>3</v>
      </c>
      <c r="I230" s="27">
        <v>4</v>
      </c>
      <c r="J230" s="27">
        <f>COUNTIFS('Eşdeğerlik Tablosu'!$U:$U,C230,'Eşdeğerlik Tablosu'!$A:$A,B230)</f>
        <v>1</v>
      </c>
      <c r="K230" s="27" t="str">
        <f t="shared" si="3"/>
        <v>Eşleşti</v>
      </c>
    </row>
    <row r="231" spans="1:11" x14ac:dyDescent="0.3">
      <c r="A231" s="27" t="s">
        <v>460</v>
      </c>
      <c r="B231" s="27">
        <v>5</v>
      </c>
      <c r="C231" s="27" t="s">
        <v>257</v>
      </c>
      <c r="D231" s="28" t="s">
        <v>209</v>
      </c>
      <c r="E231" s="27" t="s">
        <v>456</v>
      </c>
      <c r="F231" s="27">
        <v>3</v>
      </c>
      <c r="G231" s="27">
        <v>0</v>
      </c>
      <c r="H231" s="27">
        <v>3</v>
      </c>
      <c r="I231" s="27">
        <v>5</v>
      </c>
      <c r="J231" s="27">
        <f>COUNTIFS('Eşdeğerlik Tablosu'!$U:$U,C231,'Eşdeğerlik Tablosu'!$A:$A,B231)</f>
        <v>1</v>
      </c>
      <c r="K231" s="27" t="str">
        <f t="shared" si="3"/>
        <v>Eşleşti</v>
      </c>
    </row>
    <row r="232" spans="1:11" x14ac:dyDescent="0.3">
      <c r="A232" s="27" t="s">
        <v>460</v>
      </c>
      <c r="B232" s="27">
        <v>5</v>
      </c>
      <c r="C232" s="27" t="s">
        <v>264</v>
      </c>
      <c r="D232" s="28" t="s">
        <v>263</v>
      </c>
      <c r="E232" s="27" t="s">
        <v>456</v>
      </c>
      <c r="F232" s="27">
        <v>3</v>
      </c>
      <c r="G232" s="27">
        <v>0</v>
      </c>
      <c r="H232" s="27">
        <v>3</v>
      </c>
      <c r="I232" s="27">
        <v>5</v>
      </c>
      <c r="J232" s="27">
        <f>COUNTIFS('Eşdeğerlik Tablosu'!$U:$U,C232,'Eşdeğerlik Tablosu'!$A:$A,B232)</f>
        <v>1</v>
      </c>
      <c r="K232" s="27" t="str">
        <f t="shared" si="3"/>
        <v>Eşleşti</v>
      </c>
    </row>
    <row r="233" spans="1:11" x14ac:dyDescent="0.3">
      <c r="A233" s="27" t="s">
        <v>460</v>
      </c>
      <c r="B233" s="27">
        <v>5</v>
      </c>
      <c r="C233" s="27" t="s">
        <v>271</v>
      </c>
      <c r="D233" s="28" t="s">
        <v>270</v>
      </c>
      <c r="E233" s="27" t="s">
        <v>456</v>
      </c>
      <c r="F233" s="27">
        <v>2</v>
      </c>
      <c r="G233" s="27">
        <v>0</v>
      </c>
      <c r="H233" s="27">
        <v>2</v>
      </c>
      <c r="I233" s="27">
        <v>4</v>
      </c>
      <c r="J233" s="27">
        <f>COUNTIFS('Eşdeğerlik Tablosu'!$U:$U,C233,'Eşdeğerlik Tablosu'!$A:$A,B233)</f>
        <v>1</v>
      </c>
      <c r="K233" s="27" t="str">
        <f t="shared" si="3"/>
        <v>Eşleşti</v>
      </c>
    </row>
    <row r="234" spans="1:11" x14ac:dyDescent="0.3">
      <c r="A234" s="27" t="s">
        <v>460</v>
      </c>
      <c r="B234" s="27">
        <v>5</v>
      </c>
      <c r="C234" s="27" t="s">
        <v>282</v>
      </c>
      <c r="D234" s="28" t="s">
        <v>281</v>
      </c>
      <c r="E234" s="27" t="s">
        <v>456</v>
      </c>
      <c r="F234" s="27">
        <v>2</v>
      </c>
      <c r="G234" s="27">
        <v>0</v>
      </c>
      <c r="H234" s="27">
        <v>2</v>
      </c>
      <c r="I234" s="27">
        <v>3</v>
      </c>
      <c r="J234" s="27">
        <f>COUNTIFS('Eşdeğerlik Tablosu'!$U:$U,C234,'Eşdeğerlik Tablosu'!$A:$A,B234)</f>
        <v>3</v>
      </c>
      <c r="K234" s="27" t="str">
        <f t="shared" si="3"/>
        <v>Eşleşti</v>
      </c>
    </row>
    <row r="235" spans="1:11" x14ac:dyDescent="0.3">
      <c r="A235" s="27" t="s">
        <v>460</v>
      </c>
      <c r="B235" s="27">
        <v>5</v>
      </c>
      <c r="C235" s="27" t="s">
        <v>294</v>
      </c>
      <c r="D235" s="28" t="s">
        <v>293</v>
      </c>
      <c r="E235" s="27" t="s">
        <v>456</v>
      </c>
      <c r="F235" s="27">
        <v>2</v>
      </c>
      <c r="G235" s="27">
        <v>2</v>
      </c>
      <c r="H235" s="27">
        <v>3</v>
      </c>
      <c r="I235" s="27">
        <v>5</v>
      </c>
      <c r="J235" s="27">
        <f>COUNTIFS('Eşdeğerlik Tablosu'!$U:$U,C235,'Eşdeğerlik Tablosu'!$A:$A,B235)</f>
        <v>2</v>
      </c>
      <c r="K235" s="27" t="str">
        <f t="shared" si="3"/>
        <v>Eşleşti</v>
      </c>
    </row>
    <row r="236" spans="1:11" x14ac:dyDescent="0.3">
      <c r="A236" s="27" t="s">
        <v>460</v>
      </c>
      <c r="B236" s="27">
        <v>5</v>
      </c>
      <c r="C236" s="27" t="s">
        <v>278</v>
      </c>
      <c r="D236" s="28" t="s">
        <v>279</v>
      </c>
      <c r="E236" s="27" t="s">
        <v>457</v>
      </c>
      <c r="F236" s="27">
        <v>2</v>
      </c>
      <c r="G236" s="27">
        <v>0</v>
      </c>
      <c r="H236" s="27">
        <v>2</v>
      </c>
      <c r="I236" s="27">
        <v>4</v>
      </c>
      <c r="J236" s="27">
        <f>COUNTIFS('Eşdeğerlik Tablosu'!$U:$U,C236,'Eşdeğerlik Tablosu'!$A:$A,B236)</f>
        <v>2</v>
      </c>
      <c r="K236" s="27" t="str">
        <f t="shared" si="3"/>
        <v>Eşleşti</v>
      </c>
    </row>
    <row r="237" spans="1:11" x14ac:dyDescent="0.3">
      <c r="A237" s="27" t="s">
        <v>460</v>
      </c>
      <c r="B237" s="27">
        <v>6</v>
      </c>
      <c r="C237" s="27" t="s">
        <v>307</v>
      </c>
      <c r="D237" s="28" t="s">
        <v>306</v>
      </c>
      <c r="E237" s="27" t="s">
        <v>456</v>
      </c>
      <c r="F237" s="27">
        <v>2</v>
      </c>
      <c r="G237" s="27">
        <v>0</v>
      </c>
      <c r="H237" s="27">
        <v>2</v>
      </c>
      <c r="I237" s="27">
        <v>5</v>
      </c>
      <c r="J237" s="27">
        <f>COUNTIFS('Eşdeğerlik Tablosu'!$U:$U,C237,'Eşdeğerlik Tablosu'!$A:$A,B237)</f>
        <v>1</v>
      </c>
      <c r="K237" s="27" t="str">
        <f t="shared" si="3"/>
        <v>Eşleşti</v>
      </c>
    </row>
    <row r="238" spans="1:11" x14ac:dyDescent="0.3">
      <c r="A238" s="27" t="s">
        <v>460</v>
      </c>
      <c r="B238" s="27">
        <v>6</v>
      </c>
      <c r="C238" s="27" t="s">
        <v>312</v>
      </c>
      <c r="D238" s="28" t="s">
        <v>309</v>
      </c>
      <c r="E238" s="27" t="s">
        <v>456</v>
      </c>
      <c r="F238" s="27">
        <v>2</v>
      </c>
      <c r="G238" s="27">
        <v>0</v>
      </c>
      <c r="H238" s="27">
        <v>2</v>
      </c>
      <c r="I238" s="27">
        <v>3</v>
      </c>
      <c r="J238" s="27">
        <f>COUNTIFS('Eşdeğerlik Tablosu'!$U:$U,C238,'Eşdeğerlik Tablosu'!$A:$A,B238)</f>
        <v>1</v>
      </c>
      <c r="K238" s="27" t="str">
        <f t="shared" si="3"/>
        <v>Eşleşti</v>
      </c>
    </row>
    <row r="239" spans="1:11" x14ac:dyDescent="0.3">
      <c r="A239" s="27" t="s">
        <v>460</v>
      </c>
      <c r="B239" s="27">
        <v>6</v>
      </c>
      <c r="C239" s="27" t="s">
        <v>319</v>
      </c>
      <c r="D239" s="28" t="s">
        <v>318</v>
      </c>
      <c r="E239" s="27" t="s">
        <v>456</v>
      </c>
      <c r="F239" s="27">
        <v>1</v>
      </c>
      <c r="G239" s="27">
        <v>2</v>
      </c>
      <c r="H239" s="27">
        <v>2</v>
      </c>
      <c r="I239" s="27">
        <v>5</v>
      </c>
      <c r="J239" s="27">
        <f>COUNTIFS('Eşdeğerlik Tablosu'!$U:$U,C239,'Eşdeğerlik Tablosu'!$A:$A,B239)</f>
        <v>1</v>
      </c>
      <c r="K239" s="27" t="str">
        <f t="shared" si="3"/>
        <v>Eşleşti</v>
      </c>
    </row>
    <row r="240" spans="1:11" x14ac:dyDescent="0.3">
      <c r="A240" s="27" t="s">
        <v>460</v>
      </c>
      <c r="B240" s="27">
        <v>6</v>
      </c>
      <c r="C240" s="27" t="s">
        <v>324</v>
      </c>
      <c r="D240" s="28" t="s">
        <v>322</v>
      </c>
      <c r="E240" s="27" t="s">
        <v>456</v>
      </c>
      <c r="F240" s="27">
        <v>1</v>
      </c>
      <c r="G240" s="27">
        <v>2</v>
      </c>
      <c r="H240" s="27">
        <v>2</v>
      </c>
      <c r="I240" s="27">
        <v>4</v>
      </c>
      <c r="J240" s="27">
        <f>COUNTIFS('Eşdeğerlik Tablosu'!$U:$U,C240,'Eşdeğerlik Tablosu'!$A:$A,B240)</f>
        <v>1</v>
      </c>
      <c r="K240" s="27" t="str">
        <f t="shared" si="3"/>
        <v>Eşleşti</v>
      </c>
    </row>
    <row r="241" spans="1:11" x14ac:dyDescent="0.3">
      <c r="A241" s="27" t="s">
        <v>460</v>
      </c>
      <c r="B241" s="27">
        <v>6</v>
      </c>
      <c r="C241" s="27" t="s">
        <v>329</v>
      </c>
      <c r="D241" s="28" t="s">
        <v>234</v>
      </c>
      <c r="E241" s="27" t="s">
        <v>456</v>
      </c>
      <c r="F241" s="27">
        <v>2</v>
      </c>
      <c r="G241" s="27">
        <v>0</v>
      </c>
      <c r="H241" s="27">
        <v>2</v>
      </c>
      <c r="I241" s="27">
        <v>3</v>
      </c>
      <c r="J241" s="27">
        <f>COUNTIFS('Eşdeğerlik Tablosu'!$U:$U,C241,'Eşdeğerlik Tablosu'!$A:$A,B241)</f>
        <v>1</v>
      </c>
      <c r="K241" s="27" t="str">
        <f t="shared" si="3"/>
        <v>Eşleşti</v>
      </c>
    </row>
    <row r="242" spans="1:11" x14ac:dyDescent="0.3">
      <c r="A242" s="27" t="s">
        <v>460</v>
      </c>
      <c r="B242" s="27">
        <v>6</v>
      </c>
      <c r="C242" s="27" t="s">
        <v>337</v>
      </c>
      <c r="D242" s="28" t="s">
        <v>338</v>
      </c>
      <c r="E242" s="27" t="s">
        <v>457</v>
      </c>
      <c r="F242" s="27">
        <v>2</v>
      </c>
      <c r="G242" s="27">
        <v>0</v>
      </c>
      <c r="H242" s="27">
        <v>2</v>
      </c>
      <c r="I242" s="27">
        <v>3</v>
      </c>
      <c r="J242" s="27">
        <f>COUNTIFS('Eşdeğerlik Tablosu'!$U:$U,C242,'Eşdeğerlik Tablosu'!$A:$A,B242)</f>
        <v>2</v>
      </c>
      <c r="K242" s="27" t="str">
        <f t="shared" si="3"/>
        <v>Eşleşti</v>
      </c>
    </row>
    <row r="243" spans="1:11" x14ac:dyDescent="0.3">
      <c r="A243" s="27" t="s">
        <v>460</v>
      </c>
      <c r="B243" s="27">
        <v>6</v>
      </c>
      <c r="C243" s="27" t="s">
        <v>278</v>
      </c>
      <c r="D243" s="28" t="s">
        <v>346</v>
      </c>
      <c r="E243" s="27" t="s">
        <v>457</v>
      </c>
      <c r="F243" s="27">
        <v>2</v>
      </c>
      <c r="G243" s="27">
        <v>0</v>
      </c>
      <c r="H243" s="27">
        <v>2</v>
      </c>
      <c r="I243" s="27">
        <v>4</v>
      </c>
      <c r="J243" s="27">
        <f>COUNTIFS('Eşdeğerlik Tablosu'!$U:$U,C243,'Eşdeğerlik Tablosu'!$A:$A,B243)</f>
        <v>2</v>
      </c>
      <c r="K243" s="27" t="str">
        <f t="shared" si="3"/>
        <v>Eşleşti</v>
      </c>
    </row>
    <row r="244" spans="1:11" x14ac:dyDescent="0.3">
      <c r="A244" s="27" t="s">
        <v>460</v>
      </c>
      <c r="B244" s="27">
        <v>6</v>
      </c>
      <c r="C244" s="27" t="s">
        <v>353</v>
      </c>
      <c r="D244" s="28" t="s">
        <v>354</v>
      </c>
      <c r="E244" s="27" t="s">
        <v>457</v>
      </c>
      <c r="F244" s="27">
        <v>2</v>
      </c>
      <c r="G244" s="27">
        <v>0</v>
      </c>
      <c r="H244" s="27">
        <v>2</v>
      </c>
      <c r="I244" s="27">
        <v>3</v>
      </c>
      <c r="J244" s="27">
        <f>COUNTIFS('Eşdeğerlik Tablosu'!$U:$U,C244,'Eşdeğerlik Tablosu'!$A:$A,B244)</f>
        <v>1</v>
      </c>
      <c r="K244" s="27" t="str">
        <f t="shared" si="3"/>
        <v>Eşleşti</v>
      </c>
    </row>
    <row r="245" spans="1:11" x14ac:dyDescent="0.3">
      <c r="A245" s="27" t="s">
        <v>460</v>
      </c>
      <c r="B245" s="27">
        <v>7</v>
      </c>
      <c r="C245" s="27" t="s">
        <v>366</v>
      </c>
      <c r="D245" s="28" t="s">
        <v>365</v>
      </c>
      <c r="E245" s="27" t="s">
        <v>456</v>
      </c>
      <c r="F245" s="27">
        <v>2</v>
      </c>
      <c r="G245" s="27">
        <v>2</v>
      </c>
      <c r="H245" s="27">
        <v>2</v>
      </c>
      <c r="I245" s="27">
        <v>4</v>
      </c>
      <c r="J245" s="27">
        <f>COUNTIFS('Eşdeğerlik Tablosu'!$U:$U,C245,'Eşdeğerlik Tablosu'!$A:$A,B245)</f>
        <v>2</v>
      </c>
      <c r="K245" s="27" t="str">
        <f t="shared" si="3"/>
        <v>Eşleşti</v>
      </c>
    </row>
    <row r="246" spans="1:11" x14ac:dyDescent="0.3">
      <c r="A246" s="27" t="s">
        <v>460</v>
      </c>
      <c r="B246" s="27">
        <v>7</v>
      </c>
      <c r="C246" s="27" t="s">
        <v>372</v>
      </c>
      <c r="D246" s="28" t="s">
        <v>371</v>
      </c>
      <c r="E246" s="27" t="s">
        <v>456</v>
      </c>
      <c r="F246" s="27">
        <v>2</v>
      </c>
      <c r="G246" s="27">
        <v>6</v>
      </c>
      <c r="H246" s="27">
        <v>5</v>
      </c>
      <c r="I246" s="27">
        <v>9</v>
      </c>
      <c r="J246" s="27">
        <f>COUNTIFS('Eşdeğerlik Tablosu'!$U:$U,C246,'Eşdeğerlik Tablosu'!$A:$A,B246)</f>
        <v>1</v>
      </c>
      <c r="K246" s="27" t="str">
        <f t="shared" si="3"/>
        <v>Eşleşti</v>
      </c>
    </row>
    <row r="247" spans="1:11" x14ac:dyDescent="0.3">
      <c r="A247" s="27" t="s">
        <v>460</v>
      </c>
      <c r="B247" s="27">
        <v>7</v>
      </c>
      <c r="C247" s="27" t="s">
        <v>379</v>
      </c>
      <c r="D247" s="28" t="s">
        <v>377</v>
      </c>
      <c r="E247" s="27" t="s">
        <v>456</v>
      </c>
      <c r="F247" s="27">
        <v>2</v>
      </c>
      <c r="G247" s="27">
        <v>0</v>
      </c>
      <c r="H247" s="27">
        <v>2</v>
      </c>
      <c r="I247" s="27">
        <v>3</v>
      </c>
      <c r="J247" s="27">
        <f>COUNTIFS('Eşdeğerlik Tablosu'!$U:$U,C247,'Eşdeğerlik Tablosu'!$A:$A,B247)</f>
        <v>2</v>
      </c>
      <c r="K247" s="27" t="str">
        <f t="shared" si="3"/>
        <v>Eşleşti</v>
      </c>
    </row>
    <row r="248" spans="1:11" x14ac:dyDescent="0.3">
      <c r="A248" s="27" t="s">
        <v>460</v>
      </c>
      <c r="B248" s="27">
        <v>7</v>
      </c>
      <c r="C248" s="27" t="s">
        <v>405</v>
      </c>
      <c r="D248" s="28" t="s">
        <v>404</v>
      </c>
      <c r="E248" s="27" t="s">
        <v>456</v>
      </c>
      <c r="F248" s="27">
        <v>3</v>
      </c>
      <c r="G248" s="27">
        <v>0</v>
      </c>
      <c r="H248" s="27">
        <v>3</v>
      </c>
      <c r="I248" s="27">
        <v>4</v>
      </c>
      <c r="J248" s="27">
        <f>COUNTIFS('Eşdeğerlik Tablosu'!$U:$U,C248,'Eşdeğerlik Tablosu'!$A:$A,B248)</f>
        <v>1</v>
      </c>
      <c r="K248" s="27" t="str">
        <f t="shared" si="3"/>
        <v>Eşleşti</v>
      </c>
    </row>
    <row r="249" spans="1:11" x14ac:dyDescent="0.3">
      <c r="A249" s="27" t="s">
        <v>460</v>
      </c>
      <c r="B249" s="27">
        <v>7</v>
      </c>
      <c r="C249" s="27" t="s">
        <v>393</v>
      </c>
      <c r="D249" s="28" t="s">
        <v>392</v>
      </c>
      <c r="E249" s="27" t="s">
        <v>456</v>
      </c>
      <c r="F249" s="27">
        <v>2</v>
      </c>
      <c r="G249" s="27">
        <v>0</v>
      </c>
      <c r="H249" s="27">
        <v>2</v>
      </c>
      <c r="I249" s="27">
        <v>3</v>
      </c>
      <c r="J249" s="27">
        <f>COUNTIFS('Eşdeğerlik Tablosu'!$U:$U,C249,'Eşdeğerlik Tablosu'!$A:$A,B249)</f>
        <v>1</v>
      </c>
      <c r="K249" s="27" t="str">
        <f t="shared" si="3"/>
        <v>Eşleşti</v>
      </c>
    </row>
    <row r="250" spans="1:11" x14ac:dyDescent="0.3">
      <c r="A250" s="27" t="s">
        <v>460</v>
      </c>
      <c r="B250" s="27">
        <v>7</v>
      </c>
      <c r="C250" s="27" t="s">
        <v>399</v>
      </c>
      <c r="D250" s="28" t="s">
        <v>397</v>
      </c>
      <c r="E250" s="27" t="s">
        <v>456</v>
      </c>
      <c r="F250" s="27">
        <v>2</v>
      </c>
      <c r="G250" s="27">
        <v>2</v>
      </c>
      <c r="H250" s="27">
        <v>3</v>
      </c>
      <c r="I250" s="27">
        <v>4</v>
      </c>
      <c r="J250" s="27">
        <f>COUNTIFS('Eşdeğerlik Tablosu'!$U:$U,C250,'Eşdeğerlik Tablosu'!$A:$A,B250)</f>
        <v>1</v>
      </c>
      <c r="K250" s="27" t="str">
        <f t="shared" si="3"/>
        <v>Eşleşti</v>
      </c>
    </row>
    <row r="251" spans="1:11" x14ac:dyDescent="0.3">
      <c r="A251" s="27" t="s">
        <v>460</v>
      </c>
      <c r="B251" s="27">
        <v>7</v>
      </c>
      <c r="C251" s="27" t="s">
        <v>278</v>
      </c>
      <c r="D251" s="28" t="s">
        <v>386</v>
      </c>
      <c r="E251" s="27" t="s">
        <v>457</v>
      </c>
      <c r="F251" s="27">
        <v>2</v>
      </c>
      <c r="G251" s="27">
        <v>0</v>
      </c>
      <c r="H251" s="27">
        <v>2</v>
      </c>
      <c r="I251" s="27">
        <v>3</v>
      </c>
      <c r="J251" s="27">
        <f>COUNTIFS('Eşdeğerlik Tablosu'!$U:$U,C251,'Eşdeğerlik Tablosu'!$A:$A,B251)</f>
        <v>1</v>
      </c>
      <c r="K251" s="27" t="str">
        <f t="shared" si="3"/>
        <v>Eşleşti</v>
      </c>
    </row>
    <row r="252" spans="1:11" x14ac:dyDescent="0.3">
      <c r="A252" s="27" t="s">
        <v>460</v>
      </c>
      <c r="B252" s="27">
        <v>8</v>
      </c>
      <c r="C252" s="27" t="s">
        <v>415</v>
      </c>
      <c r="D252" s="28" t="s">
        <v>414</v>
      </c>
      <c r="E252" s="27" t="s">
        <v>456</v>
      </c>
      <c r="F252" s="27">
        <v>2</v>
      </c>
      <c r="G252" s="27">
        <v>6</v>
      </c>
      <c r="H252" s="27">
        <v>5</v>
      </c>
      <c r="I252" s="27">
        <v>9</v>
      </c>
      <c r="J252" s="27">
        <f>COUNTIFS('Eşdeğerlik Tablosu'!$U:$U,C252,'Eşdeğerlik Tablosu'!$A:$A,B252)</f>
        <v>1</v>
      </c>
      <c r="K252" s="27" t="str">
        <f t="shared" si="3"/>
        <v>Eşleşti</v>
      </c>
    </row>
    <row r="253" spans="1:11" x14ac:dyDescent="0.3">
      <c r="A253" s="27" t="s">
        <v>460</v>
      </c>
      <c r="B253" s="27">
        <v>8</v>
      </c>
      <c r="C253" s="27" t="s">
        <v>420</v>
      </c>
      <c r="D253" s="28" t="s">
        <v>418</v>
      </c>
      <c r="E253" s="27" t="s">
        <v>456</v>
      </c>
      <c r="F253" s="27">
        <v>1</v>
      </c>
      <c r="G253" s="27">
        <v>2</v>
      </c>
      <c r="H253" s="27">
        <v>2</v>
      </c>
      <c r="I253" s="27">
        <v>3</v>
      </c>
      <c r="J253" s="27">
        <f>COUNTIFS('Eşdeğerlik Tablosu'!$U:$U,C253,'Eşdeğerlik Tablosu'!$A:$A,B253)</f>
        <v>1</v>
      </c>
      <c r="K253" s="27" t="str">
        <f t="shared" si="3"/>
        <v>Eşleşti</v>
      </c>
    </row>
    <row r="254" spans="1:11" x14ac:dyDescent="0.3">
      <c r="A254" s="27" t="s">
        <v>460</v>
      </c>
      <c r="B254" s="27">
        <v>8</v>
      </c>
      <c r="C254" s="27" t="s">
        <v>425</v>
      </c>
      <c r="D254" s="28" t="s">
        <v>422</v>
      </c>
      <c r="E254" s="27" t="s">
        <v>456</v>
      </c>
      <c r="F254" s="27">
        <v>1</v>
      </c>
      <c r="G254" s="27">
        <v>2</v>
      </c>
      <c r="H254" s="27">
        <v>2</v>
      </c>
      <c r="I254" s="27">
        <v>4</v>
      </c>
      <c r="J254" s="27">
        <f>COUNTIFS('Eşdeğerlik Tablosu'!$U:$U,C254,'Eşdeğerlik Tablosu'!$A:$A,B254)</f>
        <v>1</v>
      </c>
      <c r="K254" s="27" t="str">
        <f t="shared" si="3"/>
        <v>Eşleşti</v>
      </c>
    </row>
    <row r="255" spans="1:11" x14ac:dyDescent="0.3">
      <c r="A255" s="27" t="s">
        <v>460</v>
      </c>
      <c r="B255" s="27">
        <v>8</v>
      </c>
      <c r="C255" s="27" t="s">
        <v>430</v>
      </c>
      <c r="D255" s="28" t="s">
        <v>428</v>
      </c>
      <c r="E255" s="27" t="s">
        <v>456</v>
      </c>
      <c r="F255" s="27">
        <v>2</v>
      </c>
      <c r="G255" s="27">
        <v>0</v>
      </c>
      <c r="H255" s="27">
        <v>2</v>
      </c>
      <c r="I255" s="27">
        <v>3</v>
      </c>
      <c r="J255" s="27">
        <f>COUNTIFS('Eşdeğerlik Tablosu'!$U:$U,C255,'Eşdeğerlik Tablosu'!$A:$A,B255)</f>
        <v>2</v>
      </c>
      <c r="K255" s="27" t="str">
        <f t="shared" si="3"/>
        <v>Eşleşti</v>
      </c>
    </row>
    <row r="256" spans="1:11" x14ac:dyDescent="0.3">
      <c r="A256" s="27" t="s">
        <v>460</v>
      </c>
      <c r="B256" s="27">
        <v>8</v>
      </c>
      <c r="C256" s="27" t="s">
        <v>444</v>
      </c>
      <c r="D256" s="28" t="s">
        <v>442</v>
      </c>
      <c r="E256" s="27" t="s">
        <v>456</v>
      </c>
      <c r="F256" s="27">
        <v>2</v>
      </c>
      <c r="G256" s="27">
        <v>0</v>
      </c>
      <c r="H256" s="27">
        <v>2</v>
      </c>
      <c r="I256" s="27">
        <v>4</v>
      </c>
      <c r="J256" s="27">
        <f>COUNTIFS('Eşdeğerlik Tablosu'!$U:$U,C256,'Eşdeğerlik Tablosu'!$A:$A,B256)</f>
        <v>1</v>
      </c>
      <c r="K256" s="27" t="str">
        <f t="shared" si="3"/>
        <v>Eşleşti</v>
      </c>
    </row>
    <row r="257" spans="1:11" x14ac:dyDescent="0.3">
      <c r="A257" s="27" t="s">
        <v>460</v>
      </c>
      <c r="B257" s="27">
        <v>8</v>
      </c>
      <c r="C257" s="27" t="s">
        <v>449</v>
      </c>
      <c r="D257" s="28" t="s">
        <v>448</v>
      </c>
      <c r="E257" s="27" t="s">
        <v>456</v>
      </c>
      <c r="F257" s="27">
        <v>2</v>
      </c>
      <c r="G257" s="27">
        <v>2</v>
      </c>
      <c r="H257" s="27">
        <v>3</v>
      </c>
      <c r="I257" s="27">
        <v>4</v>
      </c>
      <c r="J257" s="27">
        <f>COUNTIFS('Eşdeğerlik Tablosu'!$U:$U,C257,'Eşdeğerlik Tablosu'!$A:$A,B257)</f>
        <v>1</v>
      </c>
      <c r="K257" s="27" t="str">
        <f t="shared" si="3"/>
        <v>Eşleşti</v>
      </c>
    </row>
    <row r="258" spans="1:11" x14ac:dyDescent="0.3">
      <c r="A258" s="27" t="s">
        <v>460</v>
      </c>
      <c r="B258" s="27">
        <v>8</v>
      </c>
      <c r="C258" s="27" t="s">
        <v>278</v>
      </c>
      <c r="D258" s="28" t="s">
        <v>437</v>
      </c>
      <c r="E258" s="27" t="s">
        <v>457</v>
      </c>
      <c r="F258" s="27">
        <v>2</v>
      </c>
      <c r="G258" s="27">
        <v>0</v>
      </c>
      <c r="H258" s="27">
        <v>2</v>
      </c>
      <c r="I258" s="27">
        <v>3</v>
      </c>
      <c r="J258" s="27">
        <f>COUNTIFS('Eşdeğerlik Tablosu'!$U:$U,C258,'Eşdeğerlik Tablosu'!$A:$A,B258)</f>
        <v>1</v>
      </c>
      <c r="K258" s="27" t="str">
        <f t="shared" ref="K258:K321" si="4">IF(J258&gt;0,"Eşleşti","EKSİK")</f>
        <v>Eşleşti</v>
      </c>
    </row>
    <row r="259" spans="1:11" x14ac:dyDescent="0.3">
      <c r="A259" s="29" t="s">
        <v>461</v>
      </c>
      <c r="B259" s="29">
        <v>1</v>
      </c>
      <c r="C259" s="29" t="s">
        <v>19</v>
      </c>
      <c r="D259" s="30" t="s">
        <v>16</v>
      </c>
      <c r="E259" s="29" t="s">
        <v>456</v>
      </c>
      <c r="F259" s="29">
        <v>2</v>
      </c>
      <c r="G259" s="29">
        <v>0</v>
      </c>
      <c r="H259" s="29">
        <v>2</v>
      </c>
      <c r="I259" s="29">
        <v>2</v>
      </c>
      <c r="J259" s="29">
        <f>COUNTIFS('Eşdeğerlik Tablosu'!$AA:$AA,C259,'Eşdeğerlik Tablosu'!$A:$A,B259)</f>
        <v>1</v>
      </c>
      <c r="K259" s="29" t="str">
        <f t="shared" si="4"/>
        <v>Eşleşti</v>
      </c>
    </row>
    <row r="260" spans="1:11" x14ac:dyDescent="0.3">
      <c r="A260" s="29" t="s">
        <v>461</v>
      </c>
      <c r="B260" s="29">
        <v>1</v>
      </c>
      <c r="C260" s="29" t="s">
        <v>25</v>
      </c>
      <c r="D260" s="30" t="s">
        <v>27</v>
      </c>
      <c r="E260" s="29" t="s">
        <v>456</v>
      </c>
      <c r="F260" s="29">
        <v>2</v>
      </c>
      <c r="G260" s="29">
        <v>0</v>
      </c>
      <c r="H260" s="29">
        <v>2</v>
      </c>
      <c r="I260" s="29">
        <v>2</v>
      </c>
      <c r="J260" s="29">
        <f>COUNTIFS('Eşdeğerlik Tablosu'!$AA:$AA,C260,'Eşdeğerlik Tablosu'!$A:$A,B260)</f>
        <v>1</v>
      </c>
      <c r="K260" s="29" t="str">
        <f t="shared" si="4"/>
        <v>Eşleşti</v>
      </c>
    </row>
    <row r="261" spans="1:11" x14ac:dyDescent="0.3">
      <c r="A261" s="29" t="s">
        <v>461</v>
      </c>
      <c r="B261" s="29">
        <v>1</v>
      </c>
      <c r="C261" s="29" t="s">
        <v>32</v>
      </c>
      <c r="D261" s="30" t="s">
        <v>29</v>
      </c>
      <c r="E261" s="29" t="s">
        <v>456</v>
      </c>
      <c r="F261" s="29">
        <v>2</v>
      </c>
      <c r="G261" s="29">
        <v>0</v>
      </c>
      <c r="H261" s="29">
        <v>2</v>
      </c>
      <c r="I261" s="29">
        <v>2</v>
      </c>
      <c r="J261" s="29">
        <f>COUNTIFS('Eşdeğerlik Tablosu'!$AA:$AA,C261,'Eşdeğerlik Tablosu'!$A:$A,B261)</f>
        <v>1</v>
      </c>
      <c r="K261" s="29" t="str">
        <f t="shared" si="4"/>
        <v>Eşleşti</v>
      </c>
    </row>
    <row r="262" spans="1:11" x14ac:dyDescent="0.3">
      <c r="A262" s="29" t="s">
        <v>461</v>
      </c>
      <c r="B262" s="29">
        <v>1</v>
      </c>
      <c r="C262" s="29" t="s">
        <v>40</v>
      </c>
      <c r="D262" s="30" t="s">
        <v>37</v>
      </c>
      <c r="E262" s="29" t="s">
        <v>456</v>
      </c>
      <c r="F262" s="29">
        <v>2</v>
      </c>
      <c r="G262" s="29">
        <v>0</v>
      </c>
      <c r="H262" s="29">
        <v>2</v>
      </c>
      <c r="I262" s="29">
        <v>3</v>
      </c>
      <c r="J262" s="29">
        <f>COUNTIFS('Eşdeğerlik Tablosu'!$AA:$AA,C262,'Eşdeğerlik Tablosu'!$A:$A,B262)</f>
        <v>2</v>
      </c>
      <c r="K262" s="29" t="str">
        <f t="shared" si="4"/>
        <v>Eşleşti</v>
      </c>
    </row>
    <row r="263" spans="1:11" x14ac:dyDescent="0.3">
      <c r="A263" s="29" t="s">
        <v>461</v>
      </c>
      <c r="B263" s="29">
        <v>1</v>
      </c>
      <c r="C263" s="29" t="s">
        <v>47</v>
      </c>
      <c r="D263" s="30" t="s">
        <v>48</v>
      </c>
      <c r="E263" s="29" t="s">
        <v>456</v>
      </c>
      <c r="F263" s="29">
        <v>3</v>
      </c>
      <c r="G263" s="29">
        <v>0</v>
      </c>
      <c r="H263" s="29">
        <v>3</v>
      </c>
      <c r="I263" s="29">
        <v>5</v>
      </c>
      <c r="J263" s="29">
        <f>COUNTIFS('Eşdeğerlik Tablosu'!$AA:$AA,C263,'Eşdeğerlik Tablosu'!$A:$A,B263)</f>
        <v>1</v>
      </c>
      <c r="K263" s="29" t="str">
        <f t="shared" si="4"/>
        <v>Eşleşti</v>
      </c>
    </row>
    <row r="264" spans="1:11" x14ac:dyDescent="0.3">
      <c r="A264" s="29" t="s">
        <v>461</v>
      </c>
      <c r="B264" s="29">
        <v>1</v>
      </c>
      <c r="C264" s="29" t="s">
        <v>78</v>
      </c>
      <c r="D264" s="30" t="s">
        <v>79</v>
      </c>
      <c r="E264" s="29" t="s">
        <v>456</v>
      </c>
      <c r="F264" s="29">
        <v>3</v>
      </c>
      <c r="G264" s="29">
        <v>0</v>
      </c>
      <c r="H264" s="29">
        <v>3</v>
      </c>
      <c r="I264" s="29">
        <v>5</v>
      </c>
      <c r="J264" s="29">
        <f>COUNTIFS('Eşdeğerlik Tablosu'!$AA:$AA,C264,'Eşdeğerlik Tablosu'!$A:$A,B264)</f>
        <v>1</v>
      </c>
      <c r="K264" s="29" t="str">
        <f t="shared" si="4"/>
        <v>Eşleşti</v>
      </c>
    </row>
    <row r="265" spans="1:11" x14ac:dyDescent="0.3">
      <c r="A265" s="29" t="s">
        <v>461</v>
      </c>
      <c r="B265" s="29">
        <v>1</v>
      </c>
      <c r="C265" s="29" t="s">
        <v>55</v>
      </c>
      <c r="D265" s="30" t="s">
        <v>50</v>
      </c>
      <c r="E265" s="29" t="s">
        <v>456</v>
      </c>
      <c r="F265" s="29">
        <v>2</v>
      </c>
      <c r="G265" s="29">
        <v>0</v>
      </c>
      <c r="H265" s="29">
        <v>2</v>
      </c>
      <c r="I265" s="29">
        <v>3</v>
      </c>
      <c r="J265" s="29">
        <f>COUNTIFS('Eşdeğerlik Tablosu'!$AA:$AA,C265,'Eşdeğerlik Tablosu'!$A:$A,B265)</f>
        <v>1</v>
      </c>
      <c r="K265" s="29" t="str">
        <f t="shared" si="4"/>
        <v>Eşleşti</v>
      </c>
    </row>
    <row r="266" spans="1:11" x14ac:dyDescent="0.3">
      <c r="A266" s="29" t="s">
        <v>461</v>
      </c>
      <c r="B266" s="29">
        <v>1</v>
      </c>
      <c r="C266" s="29" t="s">
        <v>62</v>
      </c>
      <c r="D266" s="30" t="s">
        <v>57</v>
      </c>
      <c r="E266" s="29" t="s">
        <v>456</v>
      </c>
      <c r="F266" s="29">
        <v>2</v>
      </c>
      <c r="G266" s="29">
        <v>0</v>
      </c>
      <c r="H266" s="29">
        <v>2</v>
      </c>
      <c r="I266" s="29">
        <v>3</v>
      </c>
      <c r="J266" s="29">
        <f>COUNTIFS('Eşdeğerlik Tablosu'!$AA:$AA,C266,'Eşdeğerlik Tablosu'!$A:$A,B266)</f>
        <v>1</v>
      </c>
      <c r="K266" s="29" t="str">
        <f t="shared" si="4"/>
        <v>Eşleşti</v>
      </c>
    </row>
    <row r="267" spans="1:11" x14ac:dyDescent="0.3">
      <c r="A267" s="29" t="s">
        <v>461</v>
      </c>
      <c r="B267" s="29">
        <v>1</v>
      </c>
      <c r="C267" s="29" t="s">
        <v>76</v>
      </c>
      <c r="D267" s="30" t="s">
        <v>77</v>
      </c>
      <c r="E267" s="29" t="s">
        <v>457</v>
      </c>
      <c r="F267" s="29">
        <v>2</v>
      </c>
      <c r="G267" s="29">
        <v>0</v>
      </c>
      <c r="H267" s="29">
        <v>2</v>
      </c>
      <c r="I267" s="29">
        <v>2</v>
      </c>
      <c r="J267" s="29">
        <f>COUNTIFS('Eşdeğerlik Tablosu'!$AA:$AA,C267,'Eşdeğerlik Tablosu'!$A:$A,B267)</f>
        <v>1</v>
      </c>
      <c r="K267" s="29" t="str">
        <f t="shared" si="4"/>
        <v>Eşleşti</v>
      </c>
    </row>
    <row r="268" spans="1:11" x14ac:dyDescent="0.3">
      <c r="A268" s="29" t="s">
        <v>461</v>
      </c>
      <c r="B268" s="29">
        <v>1</v>
      </c>
      <c r="C268" s="29" t="s">
        <v>67</v>
      </c>
      <c r="D268" s="30" t="s">
        <v>64</v>
      </c>
      <c r="E268" s="29" t="s">
        <v>456</v>
      </c>
      <c r="F268" s="29">
        <v>2</v>
      </c>
      <c r="G268" s="29">
        <v>0</v>
      </c>
      <c r="H268" s="29">
        <v>2</v>
      </c>
      <c r="I268" s="29">
        <v>3</v>
      </c>
      <c r="J268" s="29">
        <f>COUNTIFS('Eşdeğerlik Tablosu'!$AA:$AA,C268,'Eşdeğerlik Tablosu'!$A:$A,B268)</f>
        <v>2</v>
      </c>
      <c r="K268" s="29" t="str">
        <f t="shared" si="4"/>
        <v>Eşleşti</v>
      </c>
    </row>
    <row r="269" spans="1:11" x14ac:dyDescent="0.3">
      <c r="A269" s="29" t="s">
        <v>461</v>
      </c>
      <c r="B269" s="29">
        <v>2</v>
      </c>
      <c r="C269" s="29" t="s">
        <v>85</v>
      </c>
      <c r="D269" s="30" t="s">
        <v>82</v>
      </c>
      <c r="E269" s="29" t="s">
        <v>456</v>
      </c>
      <c r="F269" s="29">
        <v>2</v>
      </c>
      <c r="G269" s="29">
        <v>0</v>
      </c>
      <c r="H269" s="29">
        <v>2</v>
      </c>
      <c r="I269" s="29">
        <v>2</v>
      </c>
      <c r="J269" s="29">
        <f>COUNTIFS('Eşdeğerlik Tablosu'!$AA:$AA,C269,'Eşdeğerlik Tablosu'!$A:$A,B269)</f>
        <v>1</v>
      </c>
      <c r="K269" s="29" t="str">
        <f t="shared" si="4"/>
        <v>Eşleşti</v>
      </c>
    </row>
    <row r="270" spans="1:11" x14ac:dyDescent="0.3">
      <c r="A270" s="29" t="s">
        <v>461</v>
      </c>
      <c r="B270" s="29">
        <v>2</v>
      </c>
      <c r="C270" s="29" t="s">
        <v>91</v>
      </c>
      <c r="D270" s="30" t="s">
        <v>93</v>
      </c>
      <c r="E270" s="29" t="s">
        <v>456</v>
      </c>
      <c r="F270" s="29">
        <v>2</v>
      </c>
      <c r="G270" s="29">
        <v>0</v>
      </c>
      <c r="H270" s="29">
        <v>2</v>
      </c>
      <c r="I270" s="29">
        <v>2</v>
      </c>
      <c r="J270" s="29">
        <f>COUNTIFS('Eşdeğerlik Tablosu'!$AA:$AA,C270,'Eşdeğerlik Tablosu'!$A:$A,B270)</f>
        <v>1</v>
      </c>
      <c r="K270" s="29" t="str">
        <f t="shared" si="4"/>
        <v>Eşleşti</v>
      </c>
    </row>
    <row r="271" spans="1:11" x14ac:dyDescent="0.3">
      <c r="A271" s="29" t="s">
        <v>461</v>
      </c>
      <c r="B271" s="29">
        <v>2</v>
      </c>
      <c r="C271" s="29" t="s">
        <v>98</v>
      </c>
      <c r="D271" s="30" t="s">
        <v>95</v>
      </c>
      <c r="E271" s="29" t="s">
        <v>456</v>
      </c>
      <c r="F271" s="29">
        <v>2</v>
      </c>
      <c r="G271" s="29">
        <v>0</v>
      </c>
      <c r="H271" s="29">
        <v>2</v>
      </c>
      <c r="I271" s="29">
        <v>2</v>
      </c>
      <c r="J271" s="29">
        <f>COUNTIFS('Eşdeğerlik Tablosu'!$AA:$AA,C271,'Eşdeğerlik Tablosu'!$A:$A,B271)</f>
        <v>1</v>
      </c>
      <c r="K271" s="29" t="str">
        <f t="shared" si="4"/>
        <v>Eşleşti</v>
      </c>
    </row>
    <row r="272" spans="1:11" x14ac:dyDescent="0.3">
      <c r="A272" s="29" t="s">
        <v>461</v>
      </c>
      <c r="B272" s="29">
        <v>2</v>
      </c>
      <c r="C272" s="29" t="s">
        <v>105</v>
      </c>
      <c r="D272" s="30" t="s">
        <v>106</v>
      </c>
      <c r="E272" s="29" t="s">
        <v>456</v>
      </c>
      <c r="F272" s="29">
        <v>3</v>
      </c>
      <c r="G272" s="29">
        <v>0</v>
      </c>
      <c r="H272" s="29">
        <v>3</v>
      </c>
      <c r="I272" s="29">
        <v>5</v>
      </c>
      <c r="J272" s="29">
        <f>COUNTIFS('Eşdeğerlik Tablosu'!$AA:$AA,C272,'Eşdeğerlik Tablosu'!$A:$A,B272)</f>
        <v>2</v>
      </c>
      <c r="K272" s="29" t="str">
        <f t="shared" si="4"/>
        <v>Eşleşti</v>
      </c>
    </row>
    <row r="273" spans="1:11" x14ac:dyDescent="0.3">
      <c r="A273" s="29" t="s">
        <v>461</v>
      </c>
      <c r="B273" s="29">
        <v>2</v>
      </c>
      <c r="C273" s="29" t="s">
        <v>117</v>
      </c>
      <c r="D273" s="30" t="s">
        <v>118</v>
      </c>
      <c r="E273" s="29" t="s">
        <v>456</v>
      </c>
      <c r="F273" s="29">
        <v>1</v>
      </c>
      <c r="G273" s="29">
        <v>2</v>
      </c>
      <c r="H273" s="29">
        <v>2</v>
      </c>
      <c r="I273" s="29">
        <v>4</v>
      </c>
      <c r="J273" s="29">
        <f>COUNTIFS('Eşdeğerlik Tablosu'!$AA:$AA,C273,'Eşdeğerlik Tablosu'!$A:$A,B273)</f>
        <v>2</v>
      </c>
      <c r="K273" s="29" t="str">
        <f t="shared" si="4"/>
        <v>Eşleşti</v>
      </c>
    </row>
    <row r="274" spans="1:11" x14ac:dyDescent="0.3">
      <c r="A274" s="29" t="s">
        <v>461</v>
      </c>
      <c r="B274" s="29">
        <v>2</v>
      </c>
      <c r="C274" s="29" t="s">
        <v>127</v>
      </c>
      <c r="D274" s="30" t="s">
        <v>124</v>
      </c>
      <c r="E274" s="29" t="s">
        <v>456</v>
      </c>
      <c r="F274" s="29">
        <v>2</v>
      </c>
      <c r="G274" s="29">
        <v>0</v>
      </c>
      <c r="H274" s="29">
        <v>2</v>
      </c>
      <c r="I274" s="29">
        <v>3</v>
      </c>
      <c r="J274" s="29">
        <f>COUNTIFS('Eşdeğerlik Tablosu'!$AA:$AA,C274,'Eşdeğerlik Tablosu'!$A:$A,B274)</f>
        <v>1</v>
      </c>
      <c r="K274" s="29" t="str">
        <f t="shared" si="4"/>
        <v>Eşleşti</v>
      </c>
    </row>
    <row r="275" spans="1:11" x14ac:dyDescent="0.3">
      <c r="A275" s="29" t="s">
        <v>461</v>
      </c>
      <c r="B275" s="29">
        <v>2</v>
      </c>
      <c r="C275" s="29" t="s">
        <v>140</v>
      </c>
      <c r="D275" s="30" t="s">
        <v>141</v>
      </c>
      <c r="E275" s="29" t="s">
        <v>456</v>
      </c>
      <c r="F275" s="29">
        <v>3</v>
      </c>
      <c r="G275" s="29">
        <v>0</v>
      </c>
      <c r="H275" s="29">
        <v>3</v>
      </c>
      <c r="I275" s="29">
        <v>5</v>
      </c>
      <c r="J275" s="29">
        <f>COUNTIFS('Eşdeğerlik Tablosu'!$AA:$AA,C275,'Eşdeğerlik Tablosu'!$A:$A,B275)</f>
        <v>1</v>
      </c>
      <c r="K275" s="29" t="str">
        <f t="shared" si="4"/>
        <v>Eşleşti</v>
      </c>
    </row>
    <row r="276" spans="1:11" x14ac:dyDescent="0.3">
      <c r="A276" s="29" t="s">
        <v>461</v>
      </c>
      <c r="B276" s="29">
        <v>2</v>
      </c>
      <c r="C276" s="29" t="s">
        <v>133</v>
      </c>
      <c r="D276" s="30" t="s">
        <v>69</v>
      </c>
      <c r="E276" s="29" t="s">
        <v>456</v>
      </c>
      <c r="F276" s="29">
        <v>2</v>
      </c>
      <c r="G276" s="29">
        <v>0</v>
      </c>
      <c r="H276" s="29">
        <v>2</v>
      </c>
      <c r="I276" s="29">
        <v>5</v>
      </c>
      <c r="J276" s="29">
        <f>COUNTIFS('Eşdeğerlik Tablosu'!$AA:$AA,C276,'Eşdeğerlik Tablosu'!$A:$A,B276)</f>
        <v>3</v>
      </c>
      <c r="K276" s="29" t="str">
        <f t="shared" si="4"/>
        <v>Eşleşti</v>
      </c>
    </row>
    <row r="277" spans="1:11" x14ac:dyDescent="0.3">
      <c r="A277" s="29" t="s">
        <v>461</v>
      </c>
      <c r="B277" s="29">
        <v>2</v>
      </c>
      <c r="C277" s="29" t="s">
        <v>76</v>
      </c>
      <c r="D277" s="30" t="s">
        <v>139</v>
      </c>
      <c r="E277" s="29" t="s">
        <v>457</v>
      </c>
      <c r="F277" s="29">
        <v>2</v>
      </c>
      <c r="G277" s="29">
        <v>0</v>
      </c>
      <c r="H277" s="29">
        <v>2</v>
      </c>
      <c r="I277" s="29">
        <v>2</v>
      </c>
      <c r="J277" s="29">
        <f>COUNTIFS('Eşdeğerlik Tablosu'!$AA:$AA,C277,'Eşdeğerlik Tablosu'!$A:$A,B277)</f>
        <v>1</v>
      </c>
      <c r="K277" s="29" t="str">
        <f t="shared" si="4"/>
        <v>Eşleşti</v>
      </c>
    </row>
    <row r="278" spans="1:11" x14ac:dyDescent="0.3">
      <c r="A278" s="29" t="s">
        <v>461</v>
      </c>
      <c r="B278" s="29">
        <v>3</v>
      </c>
      <c r="C278" s="29" t="s">
        <v>148</v>
      </c>
      <c r="D278" s="30" t="s">
        <v>129</v>
      </c>
      <c r="E278" s="29" t="s">
        <v>456</v>
      </c>
      <c r="F278" s="29">
        <v>3</v>
      </c>
      <c r="G278" s="29">
        <v>0</v>
      </c>
      <c r="H278" s="29">
        <v>3</v>
      </c>
      <c r="I278" s="29">
        <v>4</v>
      </c>
      <c r="J278" s="29">
        <f>COUNTIFS('Eşdeğerlik Tablosu'!$AA:$AA,C278,'Eşdeğerlik Tablosu'!$A:$A,B278)</f>
        <v>1</v>
      </c>
      <c r="K278" s="29" t="str">
        <f t="shared" si="4"/>
        <v>Eşleşti</v>
      </c>
    </row>
    <row r="279" spans="1:11" x14ac:dyDescent="0.3">
      <c r="A279" s="29" t="s">
        <v>461</v>
      </c>
      <c r="B279" s="29">
        <v>3</v>
      </c>
      <c r="C279" s="29" t="s">
        <v>155</v>
      </c>
      <c r="D279" s="30" t="s">
        <v>152</v>
      </c>
      <c r="E279" s="29" t="s">
        <v>456</v>
      </c>
      <c r="F279" s="29">
        <v>2</v>
      </c>
      <c r="G279" s="29">
        <v>0</v>
      </c>
      <c r="H279" s="29">
        <v>2</v>
      </c>
      <c r="I279" s="29">
        <v>3</v>
      </c>
      <c r="J279" s="29">
        <f>COUNTIFS('Eşdeğerlik Tablosu'!$AA:$AA,C279,'Eşdeğerlik Tablosu'!$A:$A,B279)</f>
        <v>1</v>
      </c>
      <c r="K279" s="29" t="str">
        <f t="shared" si="4"/>
        <v>Eşleşti</v>
      </c>
    </row>
    <row r="280" spans="1:11" x14ac:dyDescent="0.3">
      <c r="A280" s="29" t="s">
        <v>461</v>
      </c>
      <c r="B280" s="29">
        <v>3</v>
      </c>
      <c r="C280" s="29" t="s">
        <v>161</v>
      </c>
      <c r="D280" s="30" t="s">
        <v>159</v>
      </c>
      <c r="E280" s="29" t="s">
        <v>456</v>
      </c>
      <c r="F280" s="29">
        <v>3</v>
      </c>
      <c r="G280" s="29">
        <v>0</v>
      </c>
      <c r="H280" s="29">
        <v>3</v>
      </c>
      <c r="I280" s="29">
        <v>4</v>
      </c>
      <c r="J280" s="29">
        <f>COUNTIFS('Eşdeğerlik Tablosu'!$AA:$AA,C280,'Eşdeğerlik Tablosu'!$A:$A,B280)</f>
        <v>1</v>
      </c>
      <c r="K280" s="29" t="str">
        <f t="shared" si="4"/>
        <v>Eşleşti</v>
      </c>
    </row>
    <row r="281" spans="1:11" x14ac:dyDescent="0.3">
      <c r="A281" s="29" t="s">
        <v>461</v>
      </c>
      <c r="B281" s="29">
        <v>3</v>
      </c>
      <c r="C281" s="29" t="s">
        <v>168</v>
      </c>
      <c r="D281" s="30" t="s">
        <v>165</v>
      </c>
      <c r="E281" s="29" t="s">
        <v>456</v>
      </c>
      <c r="F281" s="29">
        <v>3</v>
      </c>
      <c r="G281" s="29">
        <v>0</v>
      </c>
      <c r="H281" s="29">
        <v>3</v>
      </c>
      <c r="I281" s="29">
        <v>4</v>
      </c>
      <c r="J281" s="29">
        <f>COUNTIFS('Eşdeğerlik Tablosu'!$AA:$AA,C281,'Eşdeğerlik Tablosu'!$A:$A,B281)</f>
        <v>1</v>
      </c>
      <c r="K281" s="29" t="str">
        <f t="shared" si="4"/>
        <v>Eşleşti</v>
      </c>
    </row>
    <row r="282" spans="1:11" x14ac:dyDescent="0.3">
      <c r="A282" s="29" t="s">
        <v>461</v>
      </c>
      <c r="B282" s="29">
        <v>3</v>
      </c>
      <c r="C282" s="29" t="s">
        <v>175</v>
      </c>
      <c r="D282" s="30" t="s">
        <v>174</v>
      </c>
      <c r="E282" s="29" t="s">
        <v>456</v>
      </c>
      <c r="F282" s="29">
        <v>3</v>
      </c>
      <c r="G282" s="29">
        <v>0</v>
      </c>
      <c r="H282" s="29">
        <v>3</v>
      </c>
      <c r="I282" s="29">
        <v>4</v>
      </c>
      <c r="J282" s="29">
        <f>COUNTIFS('Eşdeğerlik Tablosu'!$AA:$AA,C282,'Eşdeğerlik Tablosu'!$A:$A,B282)</f>
        <v>2</v>
      </c>
      <c r="K282" s="29" t="str">
        <f t="shared" si="4"/>
        <v>Eşleşti</v>
      </c>
    </row>
    <row r="283" spans="1:11" x14ac:dyDescent="0.3">
      <c r="A283" s="29" t="s">
        <v>461</v>
      </c>
      <c r="B283" s="29">
        <v>3</v>
      </c>
      <c r="C283" s="29" t="s">
        <v>193</v>
      </c>
      <c r="D283" s="30" t="s">
        <v>191</v>
      </c>
      <c r="E283" s="29" t="s">
        <v>456</v>
      </c>
      <c r="F283" s="29">
        <v>2</v>
      </c>
      <c r="G283" s="29">
        <v>0</v>
      </c>
      <c r="H283" s="29">
        <v>2</v>
      </c>
      <c r="I283" s="29">
        <v>3</v>
      </c>
      <c r="J283" s="29">
        <f>COUNTIFS('Eşdeğerlik Tablosu'!$AA:$AA,C283,'Eşdeğerlik Tablosu'!$A:$A,B283)</f>
        <v>1</v>
      </c>
      <c r="K283" s="29" t="str">
        <f t="shared" si="4"/>
        <v>Eşleşti</v>
      </c>
    </row>
    <row r="284" spans="1:11" x14ac:dyDescent="0.3">
      <c r="A284" s="29" t="s">
        <v>461</v>
      </c>
      <c r="B284" s="29">
        <v>3</v>
      </c>
      <c r="C284" s="29" t="s">
        <v>183</v>
      </c>
      <c r="D284" s="30" t="s">
        <v>181</v>
      </c>
      <c r="E284" s="29" t="s">
        <v>456</v>
      </c>
      <c r="F284" s="29">
        <v>2</v>
      </c>
      <c r="G284" s="29">
        <v>0</v>
      </c>
      <c r="H284" s="29">
        <v>2</v>
      </c>
      <c r="I284" s="29">
        <v>3</v>
      </c>
      <c r="J284" s="29">
        <f>COUNTIFS('Eşdeğerlik Tablosu'!$AA:$AA,C284,'Eşdeğerlik Tablosu'!$A:$A,B284)</f>
        <v>1</v>
      </c>
      <c r="K284" s="29" t="str">
        <f t="shared" si="4"/>
        <v>Eşleşti</v>
      </c>
    </row>
    <row r="285" spans="1:11" x14ac:dyDescent="0.3">
      <c r="A285" s="29" t="s">
        <v>461</v>
      </c>
      <c r="B285" s="29">
        <v>3</v>
      </c>
      <c r="C285" s="29" t="s">
        <v>196</v>
      </c>
      <c r="D285" s="30" t="s">
        <v>197</v>
      </c>
      <c r="E285" s="29" t="s">
        <v>456</v>
      </c>
      <c r="F285" s="29">
        <v>3</v>
      </c>
      <c r="G285" s="29">
        <v>0</v>
      </c>
      <c r="H285" s="29">
        <v>3</v>
      </c>
      <c r="I285" s="29">
        <v>5</v>
      </c>
      <c r="J285" s="29">
        <f>COUNTIFS('Eşdeğerlik Tablosu'!$AA:$AA,C285,'Eşdeğerlik Tablosu'!$A:$A,B285)</f>
        <v>1</v>
      </c>
      <c r="K285" s="29" t="str">
        <f t="shared" si="4"/>
        <v>Eşleşti</v>
      </c>
    </row>
    <row r="286" spans="1:11" x14ac:dyDescent="0.3">
      <c r="A286" s="29" t="s">
        <v>461</v>
      </c>
      <c r="B286" s="29">
        <v>4</v>
      </c>
      <c r="C286" s="29" t="s">
        <v>204</v>
      </c>
      <c r="D286" s="30" t="s">
        <v>203</v>
      </c>
      <c r="E286" s="29" t="s">
        <v>456</v>
      </c>
      <c r="F286" s="29">
        <v>1</v>
      </c>
      <c r="G286" s="29">
        <v>2</v>
      </c>
      <c r="H286" s="29">
        <v>2</v>
      </c>
      <c r="I286" s="29">
        <v>3</v>
      </c>
      <c r="J286" s="29">
        <f>COUNTIFS('Eşdeğerlik Tablosu'!$AA:$AA,C286,'Eşdeğerlik Tablosu'!$A:$A,B286)</f>
        <v>1</v>
      </c>
      <c r="K286" s="29" t="str">
        <f t="shared" si="4"/>
        <v>Eşleşti</v>
      </c>
    </row>
    <row r="287" spans="1:11" x14ac:dyDescent="0.3">
      <c r="A287" s="29" t="s">
        <v>461</v>
      </c>
      <c r="B287" s="29">
        <v>4</v>
      </c>
      <c r="C287" s="29" t="s">
        <v>208</v>
      </c>
      <c r="D287" s="30" t="s">
        <v>209</v>
      </c>
      <c r="E287" s="29" t="s">
        <v>456</v>
      </c>
      <c r="F287" s="29">
        <v>3</v>
      </c>
      <c r="G287" s="29">
        <v>0</v>
      </c>
      <c r="H287" s="29">
        <v>3</v>
      </c>
      <c r="I287" s="29">
        <v>5</v>
      </c>
      <c r="J287" s="29">
        <f>COUNTIFS('Eşdeğerlik Tablosu'!$AA:$AA,C287,'Eşdeğerlik Tablosu'!$A:$A,B287)</f>
        <v>1</v>
      </c>
      <c r="K287" s="29" t="str">
        <f t="shared" si="4"/>
        <v>Eşleşti</v>
      </c>
    </row>
    <row r="288" spans="1:11" x14ac:dyDescent="0.3">
      <c r="A288" s="29" t="s">
        <v>461</v>
      </c>
      <c r="B288" s="29">
        <v>4</v>
      </c>
      <c r="C288" s="29" t="s">
        <v>242</v>
      </c>
      <c r="D288" s="30" t="s">
        <v>240</v>
      </c>
      <c r="E288" s="29" t="s">
        <v>456</v>
      </c>
      <c r="F288" s="29">
        <v>3</v>
      </c>
      <c r="G288" s="29">
        <v>0</v>
      </c>
      <c r="H288" s="29">
        <v>3</v>
      </c>
      <c r="I288" s="29">
        <v>4</v>
      </c>
      <c r="J288" s="29">
        <f>COUNTIFS('Eşdeğerlik Tablosu'!$AA:$AA,C288,'Eşdeğerlik Tablosu'!$A:$A,B288)</f>
        <v>1</v>
      </c>
      <c r="K288" s="29" t="str">
        <f t="shared" si="4"/>
        <v>Eşleşti</v>
      </c>
    </row>
    <row r="289" spans="1:11" x14ac:dyDescent="0.3">
      <c r="A289" s="29" t="s">
        <v>461</v>
      </c>
      <c r="B289" s="29">
        <v>4</v>
      </c>
      <c r="C289" s="29" t="s">
        <v>247</v>
      </c>
      <c r="D289" s="30" t="s">
        <v>144</v>
      </c>
      <c r="E289" s="29" t="s">
        <v>456</v>
      </c>
      <c r="F289" s="29">
        <v>3</v>
      </c>
      <c r="G289" s="29">
        <v>0</v>
      </c>
      <c r="H289" s="29">
        <v>3</v>
      </c>
      <c r="I289" s="29">
        <v>4</v>
      </c>
      <c r="J289" s="29">
        <f>COUNTIFS('Eşdeğerlik Tablosu'!$AA:$AA,C289,'Eşdeğerlik Tablosu'!$A:$A,B289)</f>
        <v>1</v>
      </c>
      <c r="K289" s="29" t="str">
        <f t="shared" si="4"/>
        <v>Eşleşti</v>
      </c>
    </row>
    <row r="290" spans="1:11" x14ac:dyDescent="0.3">
      <c r="A290" s="29" t="s">
        <v>461</v>
      </c>
      <c r="B290" s="29">
        <v>4</v>
      </c>
      <c r="C290" s="29" t="s">
        <v>214</v>
      </c>
      <c r="D290" s="30" t="s">
        <v>195</v>
      </c>
      <c r="E290" s="29" t="s">
        <v>456</v>
      </c>
      <c r="F290" s="29">
        <v>3</v>
      </c>
      <c r="G290" s="29">
        <v>0</v>
      </c>
      <c r="H290" s="29">
        <v>3</v>
      </c>
      <c r="I290" s="29">
        <v>4</v>
      </c>
      <c r="J290" s="29">
        <f>COUNTIFS('Eşdeğerlik Tablosu'!$AA:$AA,C290,'Eşdeğerlik Tablosu'!$A:$A,B290)</f>
        <v>1</v>
      </c>
      <c r="K290" s="29" t="str">
        <f t="shared" si="4"/>
        <v>Eşleşti</v>
      </c>
    </row>
    <row r="291" spans="1:11" x14ac:dyDescent="0.3">
      <c r="A291" s="29" t="s">
        <v>461</v>
      </c>
      <c r="B291" s="29">
        <v>4</v>
      </c>
      <c r="C291" s="29" t="s">
        <v>221</v>
      </c>
      <c r="D291" s="30" t="s">
        <v>219</v>
      </c>
      <c r="E291" s="29" t="s">
        <v>456</v>
      </c>
      <c r="F291" s="29">
        <v>1</v>
      </c>
      <c r="G291" s="29">
        <v>2</v>
      </c>
      <c r="H291" s="29">
        <v>2</v>
      </c>
      <c r="I291" s="29">
        <v>3</v>
      </c>
      <c r="J291" s="29">
        <f>COUNTIFS('Eşdeğerlik Tablosu'!$AA:$AA,C291,'Eşdeğerlik Tablosu'!$A:$A,B291)</f>
        <v>2</v>
      </c>
      <c r="K291" s="29" t="str">
        <f t="shared" si="4"/>
        <v>Eşleşti</v>
      </c>
    </row>
    <row r="292" spans="1:11" x14ac:dyDescent="0.3">
      <c r="A292" s="29" t="s">
        <v>461</v>
      </c>
      <c r="B292" s="29">
        <v>4</v>
      </c>
      <c r="C292" s="29" t="s">
        <v>232</v>
      </c>
      <c r="D292" s="30" t="s">
        <v>114</v>
      </c>
      <c r="E292" s="29" t="s">
        <v>456</v>
      </c>
      <c r="F292" s="29">
        <v>2</v>
      </c>
      <c r="G292" s="29">
        <v>0</v>
      </c>
      <c r="H292" s="29">
        <v>2</v>
      </c>
      <c r="I292" s="29">
        <v>4</v>
      </c>
      <c r="J292" s="29">
        <f>COUNTIFS('Eşdeğerlik Tablosu'!$AA:$AA,C292,'Eşdeğerlik Tablosu'!$A:$A,B292)</f>
        <v>2</v>
      </c>
      <c r="K292" s="29" t="str">
        <f t="shared" si="4"/>
        <v>Eşleşti</v>
      </c>
    </row>
    <row r="293" spans="1:11" x14ac:dyDescent="0.3">
      <c r="A293" s="29" t="s">
        <v>461</v>
      </c>
      <c r="B293" s="29">
        <v>4</v>
      </c>
      <c r="C293" s="29" t="s">
        <v>227</v>
      </c>
      <c r="D293" s="30" t="s">
        <v>228</v>
      </c>
      <c r="E293" s="29" t="s">
        <v>457</v>
      </c>
      <c r="F293" s="29">
        <v>2</v>
      </c>
      <c r="G293" s="29">
        <v>0</v>
      </c>
      <c r="H293" s="29">
        <v>2</v>
      </c>
      <c r="I293" s="29">
        <v>3</v>
      </c>
      <c r="J293" s="29">
        <f>COUNTIFS('Eşdeğerlik Tablosu'!$AA:$AA,C293,'Eşdeğerlik Tablosu'!$A:$A,B293)</f>
        <v>2</v>
      </c>
      <c r="K293" s="29" t="str">
        <f t="shared" si="4"/>
        <v>Eşleşti</v>
      </c>
    </row>
    <row r="294" spans="1:11" x14ac:dyDescent="0.3">
      <c r="A294" s="29" t="s">
        <v>461</v>
      </c>
      <c r="B294" s="29">
        <v>5</v>
      </c>
      <c r="C294" s="29" t="s">
        <v>253</v>
      </c>
      <c r="D294" s="30" t="s">
        <v>250</v>
      </c>
      <c r="E294" s="29" t="s">
        <v>456</v>
      </c>
      <c r="F294" s="29">
        <v>3</v>
      </c>
      <c r="G294" s="29">
        <v>0</v>
      </c>
      <c r="H294" s="29">
        <v>3</v>
      </c>
      <c r="I294" s="29">
        <v>5</v>
      </c>
      <c r="J294" s="29">
        <f>COUNTIFS('Eşdeğerlik Tablosu'!$AA:$AA,C294,'Eşdeğerlik Tablosu'!$A:$A,B294)</f>
        <v>2</v>
      </c>
      <c r="K294" s="29" t="str">
        <f t="shared" si="4"/>
        <v>Eşleşti</v>
      </c>
    </row>
    <row r="295" spans="1:11" x14ac:dyDescent="0.3">
      <c r="A295" s="29" t="s">
        <v>461</v>
      </c>
      <c r="B295" s="29">
        <v>5</v>
      </c>
      <c r="C295" s="29" t="s">
        <v>264</v>
      </c>
      <c r="D295" s="30" t="s">
        <v>263</v>
      </c>
      <c r="E295" s="29" t="s">
        <v>456</v>
      </c>
      <c r="F295" s="29">
        <v>3</v>
      </c>
      <c r="G295" s="29">
        <v>0</v>
      </c>
      <c r="H295" s="29">
        <v>3</v>
      </c>
      <c r="I295" s="29">
        <v>5</v>
      </c>
      <c r="J295" s="29">
        <f>COUNTIFS('Eşdeğerlik Tablosu'!$AA:$AA,C295,'Eşdeğerlik Tablosu'!$A:$A,B295)</f>
        <v>1</v>
      </c>
      <c r="K295" s="29" t="str">
        <f t="shared" si="4"/>
        <v>Eşleşti</v>
      </c>
    </row>
    <row r="296" spans="1:11" x14ac:dyDescent="0.3">
      <c r="A296" s="29" t="s">
        <v>461</v>
      </c>
      <c r="B296" s="29">
        <v>5</v>
      </c>
      <c r="C296" s="29" t="s">
        <v>271</v>
      </c>
      <c r="D296" s="30" t="s">
        <v>270</v>
      </c>
      <c r="E296" s="29" t="s">
        <v>456</v>
      </c>
      <c r="F296" s="29">
        <v>2</v>
      </c>
      <c r="G296" s="29">
        <v>0</v>
      </c>
      <c r="H296" s="29">
        <v>2</v>
      </c>
      <c r="I296" s="29">
        <v>4</v>
      </c>
      <c r="J296" s="29">
        <f>COUNTIFS('Eşdeğerlik Tablosu'!$AA:$AA,C296,'Eşdeğerlik Tablosu'!$A:$A,B296)</f>
        <v>1</v>
      </c>
      <c r="K296" s="29" t="str">
        <f t="shared" si="4"/>
        <v>Eşleşti</v>
      </c>
    </row>
    <row r="297" spans="1:11" x14ac:dyDescent="0.3">
      <c r="A297" s="29" t="s">
        <v>461</v>
      </c>
      <c r="B297" s="29">
        <v>5</v>
      </c>
      <c r="C297" s="29" t="s">
        <v>283</v>
      </c>
      <c r="D297" s="30" t="s">
        <v>281</v>
      </c>
      <c r="E297" s="29" t="s">
        <v>456</v>
      </c>
      <c r="F297" s="29">
        <v>3</v>
      </c>
      <c r="G297" s="29">
        <v>0</v>
      </c>
      <c r="H297" s="29">
        <v>3</v>
      </c>
      <c r="I297" s="29">
        <v>4</v>
      </c>
      <c r="J297" s="29">
        <f>COUNTIFS('Eşdeğerlik Tablosu'!$AA:$AA,C297,'Eşdeğerlik Tablosu'!$A:$A,B297)</f>
        <v>1</v>
      </c>
      <c r="K297" s="29" t="str">
        <f t="shared" si="4"/>
        <v>Eşleşti</v>
      </c>
    </row>
    <row r="298" spans="1:11" x14ac:dyDescent="0.3">
      <c r="A298" s="29" t="s">
        <v>461</v>
      </c>
      <c r="B298" s="29">
        <v>5</v>
      </c>
      <c r="C298" s="29" t="s">
        <v>294</v>
      </c>
      <c r="D298" s="30" t="s">
        <v>293</v>
      </c>
      <c r="E298" s="29" t="s">
        <v>456</v>
      </c>
      <c r="F298" s="29">
        <v>2</v>
      </c>
      <c r="G298" s="29">
        <v>2</v>
      </c>
      <c r="H298" s="29">
        <v>3</v>
      </c>
      <c r="I298" s="29">
        <v>5</v>
      </c>
      <c r="J298" s="29">
        <f>COUNTIFS('Eşdeğerlik Tablosu'!$AA:$AA,C298,'Eşdeğerlik Tablosu'!$A:$A,B298)</f>
        <v>2</v>
      </c>
      <c r="K298" s="29" t="str">
        <f t="shared" si="4"/>
        <v>Eşleşti</v>
      </c>
    </row>
    <row r="299" spans="1:11" x14ac:dyDescent="0.3">
      <c r="A299" s="29" t="s">
        <v>461</v>
      </c>
      <c r="B299" s="29">
        <v>5</v>
      </c>
      <c r="C299" s="29" t="s">
        <v>288</v>
      </c>
      <c r="D299" s="30" t="s">
        <v>289</v>
      </c>
      <c r="E299" s="29" t="s">
        <v>456</v>
      </c>
      <c r="F299" s="29">
        <v>3</v>
      </c>
      <c r="G299" s="29">
        <v>0</v>
      </c>
      <c r="H299" s="29">
        <v>3</v>
      </c>
      <c r="I299" s="29">
        <v>4</v>
      </c>
      <c r="J299" s="29">
        <f>COUNTIFS('Eşdeğerlik Tablosu'!$AA:$AA,C299,'Eşdeğerlik Tablosu'!$A:$A,B299)</f>
        <v>2</v>
      </c>
      <c r="K299" s="29" t="str">
        <f t="shared" si="4"/>
        <v>Eşleşti</v>
      </c>
    </row>
    <row r="300" spans="1:11" x14ac:dyDescent="0.3">
      <c r="A300" s="29" t="s">
        <v>461</v>
      </c>
      <c r="B300" s="29">
        <v>5</v>
      </c>
      <c r="C300" s="29" t="s">
        <v>278</v>
      </c>
      <c r="D300" s="30" t="s">
        <v>279</v>
      </c>
      <c r="E300" s="29" t="s">
        <v>457</v>
      </c>
      <c r="F300" s="29">
        <v>2</v>
      </c>
      <c r="G300" s="29">
        <v>0</v>
      </c>
      <c r="H300" s="29">
        <v>2</v>
      </c>
      <c r="I300" s="29">
        <v>3</v>
      </c>
      <c r="J300" s="29">
        <f>COUNTIFS('Eşdeğerlik Tablosu'!$AA:$AA,C300,'Eşdeğerlik Tablosu'!$A:$A,B300)</f>
        <v>2</v>
      </c>
      <c r="K300" s="29" t="str">
        <f t="shared" si="4"/>
        <v>Eşleşti</v>
      </c>
    </row>
    <row r="301" spans="1:11" x14ac:dyDescent="0.3">
      <c r="A301" s="29" t="s">
        <v>461</v>
      </c>
      <c r="B301" s="29">
        <v>6</v>
      </c>
      <c r="C301" s="29" t="s">
        <v>307</v>
      </c>
      <c r="D301" s="30" t="s">
        <v>306</v>
      </c>
      <c r="E301" s="29" t="s">
        <v>456</v>
      </c>
      <c r="F301" s="29">
        <v>2</v>
      </c>
      <c r="G301" s="29">
        <v>0</v>
      </c>
      <c r="H301" s="29">
        <v>2</v>
      </c>
      <c r="I301" s="29">
        <v>4</v>
      </c>
      <c r="J301" s="29">
        <f>COUNTIFS('Eşdeğerlik Tablosu'!$AA:$AA,C301,'Eşdeğerlik Tablosu'!$A:$A,B301)</f>
        <v>1</v>
      </c>
      <c r="K301" s="29" t="str">
        <f t="shared" si="4"/>
        <v>Eşleşti</v>
      </c>
    </row>
    <row r="302" spans="1:11" x14ac:dyDescent="0.3">
      <c r="A302" s="29" t="s">
        <v>461</v>
      </c>
      <c r="B302" s="29">
        <v>6</v>
      </c>
      <c r="C302" s="29" t="s">
        <v>312</v>
      </c>
      <c r="D302" s="30" t="s">
        <v>309</v>
      </c>
      <c r="E302" s="29" t="s">
        <v>456</v>
      </c>
      <c r="F302" s="29">
        <v>2</v>
      </c>
      <c r="G302" s="29">
        <v>0</v>
      </c>
      <c r="H302" s="29">
        <v>2</v>
      </c>
      <c r="I302" s="29">
        <v>3</v>
      </c>
      <c r="J302" s="29">
        <f>COUNTIFS('Eşdeğerlik Tablosu'!$AA:$AA,C302,'Eşdeğerlik Tablosu'!$A:$A,B302)</f>
        <v>1</v>
      </c>
      <c r="K302" s="29" t="str">
        <f t="shared" si="4"/>
        <v>Eşleşti</v>
      </c>
    </row>
    <row r="303" spans="1:11" x14ac:dyDescent="0.3">
      <c r="A303" s="29" t="s">
        <v>461</v>
      </c>
      <c r="B303" s="29">
        <v>6</v>
      </c>
      <c r="C303" s="29" t="s">
        <v>319</v>
      </c>
      <c r="D303" s="30" t="s">
        <v>318</v>
      </c>
      <c r="E303" s="29" t="s">
        <v>456</v>
      </c>
      <c r="F303" s="29">
        <v>1</v>
      </c>
      <c r="G303" s="29">
        <v>2</v>
      </c>
      <c r="H303" s="29">
        <v>2</v>
      </c>
      <c r="I303" s="29">
        <v>5</v>
      </c>
      <c r="J303" s="29">
        <f>COUNTIFS('Eşdeğerlik Tablosu'!$AA:$AA,C303,'Eşdeğerlik Tablosu'!$A:$A,B303)</f>
        <v>1</v>
      </c>
      <c r="K303" s="29" t="str">
        <f t="shared" si="4"/>
        <v>Eşleşti</v>
      </c>
    </row>
    <row r="304" spans="1:11" x14ac:dyDescent="0.3">
      <c r="A304" s="29" t="s">
        <v>461</v>
      </c>
      <c r="B304" s="29">
        <v>6</v>
      </c>
      <c r="C304" s="29" t="s">
        <v>324</v>
      </c>
      <c r="D304" s="30" t="s">
        <v>322</v>
      </c>
      <c r="E304" s="29" t="s">
        <v>456</v>
      </c>
      <c r="F304" s="29">
        <v>1</v>
      </c>
      <c r="G304" s="29">
        <v>2</v>
      </c>
      <c r="H304" s="29">
        <v>2</v>
      </c>
      <c r="I304" s="29">
        <v>5</v>
      </c>
      <c r="J304" s="29">
        <f>COUNTIFS('Eşdeğerlik Tablosu'!$AA:$AA,C304,'Eşdeğerlik Tablosu'!$A:$A,B304)</f>
        <v>1</v>
      </c>
      <c r="K304" s="29" t="str">
        <f t="shared" si="4"/>
        <v>Eşleşti</v>
      </c>
    </row>
    <row r="305" spans="1:11" x14ac:dyDescent="0.3">
      <c r="A305" s="29" t="s">
        <v>461</v>
      </c>
      <c r="B305" s="29">
        <v>6</v>
      </c>
      <c r="C305" s="29" t="s">
        <v>330</v>
      </c>
      <c r="D305" s="30" t="s">
        <v>234</v>
      </c>
      <c r="E305" s="29" t="s">
        <v>456</v>
      </c>
      <c r="F305" s="29">
        <v>2</v>
      </c>
      <c r="G305" s="29">
        <v>0</v>
      </c>
      <c r="H305" s="29">
        <v>2</v>
      </c>
      <c r="I305" s="29">
        <v>3</v>
      </c>
      <c r="J305" s="29">
        <f>COUNTIFS('Eşdeğerlik Tablosu'!$AA:$AA,C305,'Eşdeğerlik Tablosu'!$A:$A,B305)</f>
        <v>1</v>
      </c>
      <c r="K305" s="29" t="str">
        <f t="shared" si="4"/>
        <v>Eşleşti</v>
      </c>
    </row>
    <row r="306" spans="1:11" x14ac:dyDescent="0.3">
      <c r="A306" s="29" t="s">
        <v>461</v>
      </c>
      <c r="B306" s="29">
        <v>6</v>
      </c>
      <c r="C306" s="29" t="s">
        <v>339</v>
      </c>
      <c r="D306" s="30" t="s">
        <v>297</v>
      </c>
      <c r="E306" s="29" t="s">
        <v>456</v>
      </c>
      <c r="F306" s="29">
        <v>3</v>
      </c>
      <c r="G306" s="29">
        <v>0</v>
      </c>
      <c r="H306" s="29">
        <v>3</v>
      </c>
      <c r="I306" s="29">
        <v>4</v>
      </c>
      <c r="J306" s="29">
        <f>COUNTIFS('Eşdeğerlik Tablosu'!$AA:$AA,C306,'Eşdeğerlik Tablosu'!$A:$A,B306)</f>
        <v>2</v>
      </c>
      <c r="K306" s="29" t="str">
        <f t="shared" si="4"/>
        <v>Eşleşti</v>
      </c>
    </row>
    <row r="307" spans="1:11" x14ac:dyDescent="0.3">
      <c r="A307" s="29" t="s">
        <v>461</v>
      </c>
      <c r="B307" s="29">
        <v>6</v>
      </c>
      <c r="C307" s="29" t="s">
        <v>278</v>
      </c>
      <c r="D307" s="30" t="s">
        <v>346</v>
      </c>
      <c r="E307" s="29" t="s">
        <v>457</v>
      </c>
      <c r="F307" s="29">
        <v>2</v>
      </c>
      <c r="G307" s="29">
        <v>0</v>
      </c>
      <c r="H307" s="29">
        <v>2</v>
      </c>
      <c r="I307" s="29">
        <v>3</v>
      </c>
      <c r="J307" s="29">
        <f>COUNTIFS('Eşdeğerlik Tablosu'!$AA:$AA,C307,'Eşdeğerlik Tablosu'!$A:$A,B307)</f>
        <v>2</v>
      </c>
      <c r="K307" s="29" t="str">
        <f t="shared" si="4"/>
        <v>Eşleşti</v>
      </c>
    </row>
    <row r="308" spans="1:11" x14ac:dyDescent="0.3">
      <c r="A308" s="29" t="s">
        <v>461</v>
      </c>
      <c r="B308" s="29">
        <v>6</v>
      </c>
      <c r="C308" s="29" t="s">
        <v>355</v>
      </c>
      <c r="D308" s="30" t="s">
        <v>356</v>
      </c>
      <c r="E308" s="29" t="s">
        <v>457</v>
      </c>
      <c r="F308" s="29">
        <v>2</v>
      </c>
      <c r="G308" s="29">
        <v>0</v>
      </c>
      <c r="H308" s="29">
        <v>2</v>
      </c>
      <c r="I308" s="29">
        <v>3</v>
      </c>
      <c r="J308" s="29">
        <f>COUNTIFS('Eşdeğerlik Tablosu'!$AA:$AA,C308,'Eşdeğerlik Tablosu'!$A:$A,B308)</f>
        <v>1</v>
      </c>
      <c r="K308" s="29" t="str">
        <f t="shared" si="4"/>
        <v>Eşleşti</v>
      </c>
    </row>
    <row r="309" spans="1:11" x14ac:dyDescent="0.3">
      <c r="A309" s="29" t="s">
        <v>461</v>
      </c>
      <c r="B309" s="29">
        <v>7</v>
      </c>
      <c r="C309" s="29" t="s">
        <v>366</v>
      </c>
      <c r="D309" s="30" t="s">
        <v>365</v>
      </c>
      <c r="E309" s="29" t="s">
        <v>456</v>
      </c>
      <c r="F309" s="29">
        <v>2</v>
      </c>
      <c r="G309" s="29">
        <v>2</v>
      </c>
      <c r="H309" s="29">
        <v>2</v>
      </c>
      <c r="I309" s="29">
        <v>4</v>
      </c>
      <c r="J309" s="29">
        <f>COUNTIFS('Eşdeğerlik Tablosu'!$AA:$AA,C309,'Eşdeğerlik Tablosu'!$A:$A,B309)</f>
        <v>2</v>
      </c>
      <c r="K309" s="29" t="str">
        <f t="shared" si="4"/>
        <v>Eşleşti</v>
      </c>
    </row>
    <row r="310" spans="1:11" x14ac:dyDescent="0.3">
      <c r="A310" s="29" t="s">
        <v>461</v>
      </c>
      <c r="B310" s="29">
        <v>7</v>
      </c>
      <c r="C310" s="29" t="s">
        <v>373</v>
      </c>
      <c r="D310" s="30" t="s">
        <v>371</v>
      </c>
      <c r="E310" s="29" t="s">
        <v>456</v>
      </c>
      <c r="F310" s="29">
        <v>2</v>
      </c>
      <c r="G310" s="29">
        <v>6</v>
      </c>
      <c r="H310" s="29">
        <v>5</v>
      </c>
      <c r="I310" s="29">
        <v>9</v>
      </c>
      <c r="J310" s="29">
        <f>COUNTIFS('Eşdeğerlik Tablosu'!$AA:$AA,C310,'Eşdeğerlik Tablosu'!$A:$A,B310)</f>
        <v>1</v>
      </c>
      <c r="K310" s="29" t="str">
        <f t="shared" si="4"/>
        <v>Eşleşti</v>
      </c>
    </row>
    <row r="311" spans="1:11" x14ac:dyDescent="0.3">
      <c r="A311" s="29" t="s">
        <v>461</v>
      </c>
      <c r="B311" s="29">
        <v>7</v>
      </c>
      <c r="C311" s="29" t="s">
        <v>380</v>
      </c>
      <c r="D311" s="30" t="s">
        <v>377</v>
      </c>
      <c r="E311" s="29" t="s">
        <v>456</v>
      </c>
      <c r="F311" s="29">
        <v>2</v>
      </c>
      <c r="G311" s="29">
        <v>0</v>
      </c>
      <c r="H311" s="29">
        <v>2</v>
      </c>
      <c r="I311" s="29">
        <v>3</v>
      </c>
      <c r="J311" s="29">
        <f>COUNTIFS('Eşdeğerlik Tablosu'!$AA:$AA,C311,'Eşdeğerlik Tablosu'!$A:$A,B311)</f>
        <v>2</v>
      </c>
      <c r="K311" s="29" t="str">
        <f t="shared" si="4"/>
        <v>Eşleşti</v>
      </c>
    </row>
    <row r="312" spans="1:11" x14ac:dyDescent="0.3">
      <c r="A312" s="29" t="s">
        <v>461</v>
      </c>
      <c r="B312" s="29">
        <v>7</v>
      </c>
      <c r="C312" s="29" t="s">
        <v>405</v>
      </c>
      <c r="D312" s="30" t="s">
        <v>404</v>
      </c>
      <c r="E312" s="29" t="s">
        <v>456</v>
      </c>
      <c r="F312" s="29">
        <v>3</v>
      </c>
      <c r="G312" s="29">
        <v>0</v>
      </c>
      <c r="H312" s="29">
        <v>3</v>
      </c>
      <c r="I312" s="29">
        <v>4</v>
      </c>
      <c r="J312" s="29">
        <f>COUNTIFS('Eşdeğerlik Tablosu'!$AA:$AA,C312,'Eşdeğerlik Tablosu'!$A:$A,B312)</f>
        <v>1</v>
      </c>
      <c r="K312" s="29" t="str">
        <f t="shared" si="4"/>
        <v>Eşleşti</v>
      </c>
    </row>
    <row r="313" spans="1:11" x14ac:dyDescent="0.3">
      <c r="A313" s="29" t="s">
        <v>461</v>
      </c>
      <c r="B313" s="29">
        <v>7</v>
      </c>
      <c r="C313" s="29" t="s">
        <v>393</v>
      </c>
      <c r="D313" s="30" t="s">
        <v>392</v>
      </c>
      <c r="E313" s="29" t="s">
        <v>456</v>
      </c>
      <c r="F313" s="29">
        <v>2</v>
      </c>
      <c r="G313" s="29">
        <v>0</v>
      </c>
      <c r="H313" s="29">
        <v>2</v>
      </c>
      <c r="I313" s="29">
        <v>3</v>
      </c>
      <c r="J313" s="29">
        <f>COUNTIFS('Eşdeğerlik Tablosu'!$AA:$AA,C313,'Eşdeğerlik Tablosu'!$A:$A,B313)</f>
        <v>1</v>
      </c>
      <c r="K313" s="29" t="str">
        <f t="shared" si="4"/>
        <v>Eşleşti</v>
      </c>
    </row>
    <row r="314" spans="1:11" x14ac:dyDescent="0.3">
      <c r="A314" s="29" t="s">
        <v>461</v>
      </c>
      <c r="B314" s="29">
        <v>7</v>
      </c>
      <c r="C314" s="29" t="s">
        <v>399</v>
      </c>
      <c r="D314" s="30" t="s">
        <v>397</v>
      </c>
      <c r="E314" s="29" t="s">
        <v>456</v>
      </c>
      <c r="F314" s="29">
        <v>2</v>
      </c>
      <c r="G314" s="29">
        <v>2</v>
      </c>
      <c r="H314" s="29">
        <v>3</v>
      </c>
      <c r="I314" s="29">
        <v>4</v>
      </c>
      <c r="J314" s="29">
        <f>COUNTIFS('Eşdeğerlik Tablosu'!$AA:$AA,C314,'Eşdeğerlik Tablosu'!$A:$A,B314)</f>
        <v>1</v>
      </c>
      <c r="K314" s="29" t="str">
        <f t="shared" si="4"/>
        <v>Eşleşti</v>
      </c>
    </row>
    <row r="315" spans="1:11" x14ac:dyDescent="0.3">
      <c r="A315" s="29" t="s">
        <v>461</v>
      </c>
      <c r="B315" s="29">
        <v>7</v>
      </c>
      <c r="C315" s="29" t="s">
        <v>278</v>
      </c>
      <c r="D315" s="30" t="s">
        <v>386</v>
      </c>
      <c r="E315" s="29" t="s">
        <v>457</v>
      </c>
      <c r="F315" s="29">
        <v>2</v>
      </c>
      <c r="G315" s="29">
        <v>0</v>
      </c>
      <c r="H315" s="29">
        <v>2</v>
      </c>
      <c r="I315" s="29">
        <v>3</v>
      </c>
      <c r="J315" s="29">
        <f>COUNTIFS('Eşdeğerlik Tablosu'!$AA:$AA,C315,'Eşdeğerlik Tablosu'!$A:$A,B315)</f>
        <v>1</v>
      </c>
      <c r="K315" s="29" t="str">
        <f t="shared" si="4"/>
        <v>Eşleşti</v>
      </c>
    </row>
    <row r="316" spans="1:11" x14ac:dyDescent="0.3">
      <c r="A316" s="29" t="s">
        <v>461</v>
      </c>
      <c r="B316" s="29">
        <v>8</v>
      </c>
      <c r="C316" s="29" t="s">
        <v>416</v>
      </c>
      <c r="D316" s="30" t="s">
        <v>414</v>
      </c>
      <c r="E316" s="29" t="s">
        <v>456</v>
      </c>
      <c r="F316" s="29">
        <v>2</v>
      </c>
      <c r="G316" s="29">
        <v>6</v>
      </c>
      <c r="H316" s="29">
        <v>5</v>
      </c>
      <c r="I316" s="29">
        <v>9</v>
      </c>
      <c r="J316" s="29">
        <f>COUNTIFS('Eşdeğerlik Tablosu'!$AA:$AA,C316,'Eşdeğerlik Tablosu'!$A:$A,B316)</f>
        <v>1</v>
      </c>
      <c r="K316" s="29" t="str">
        <f t="shared" si="4"/>
        <v>Eşleşti</v>
      </c>
    </row>
    <row r="317" spans="1:11" x14ac:dyDescent="0.3">
      <c r="A317" s="29" t="s">
        <v>461</v>
      </c>
      <c r="B317" s="29">
        <v>8</v>
      </c>
      <c r="C317" s="29" t="s">
        <v>420</v>
      </c>
      <c r="D317" s="30" t="s">
        <v>418</v>
      </c>
      <c r="E317" s="29" t="s">
        <v>456</v>
      </c>
      <c r="F317" s="29">
        <v>1</v>
      </c>
      <c r="G317" s="29">
        <v>2</v>
      </c>
      <c r="H317" s="29">
        <v>2</v>
      </c>
      <c r="I317" s="29">
        <v>3</v>
      </c>
      <c r="J317" s="29">
        <f>COUNTIFS('Eşdeğerlik Tablosu'!$AA:$AA,C317,'Eşdeğerlik Tablosu'!$A:$A,B317)</f>
        <v>1</v>
      </c>
      <c r="K317" s="29" t="str">
        <f t="shared" si="4"/>
        <v>Eşleşti</v>
      </c>
    </row>
    <row r="318" spans="1:11" x14ac:dyDescent="0.3">
      <c r="A318" s="29" t="s">
        <v>461</v>
      </c>
      <c r="B318" s="29">
        <v>8</v>
      </c>
      <c r="C318" s="29" t="s">
        <v>425</v>
      </c>
      <c r="D318" s="30" t="s">
        <v>422</v>
      </c>
      <c r="E318" s="29" t="s">
        <v>456</v>
      </c>
      <c r="F318" s="29">
        <v>1</v>
      </c>
      <c r="G318" s="29">
        <v>2</v>
      </c>
      <c r="H318" s="29">
        <v>2</v>
      </c>
      <c r="I318" s="29">
        <v>4</v>
      </c>
      <c r="J318" s="29">
        <f>COUNTIFS('Eşdeğerlik Tablosu'!$AA:$AA,C318,'Eşdeğerlik Tablosu'!$A:$A,B318)</f>
        <v>1</v>
      </c>
      <c r="K318" s="29" t="str">
        <f t="shared" si="4"/>
        <v>Eşleşti</v>
      </c>
    </row>
    <row r="319" spans="1:11" x14ac:dyDescent="0.3">
      <c r="A319" s="29" t="s">
        <v>461</v>
      </c>
      <c r="B319" s="29">
        <v>8</v>
      </c>
      <c r="C319" s="29" t="s">
        <v>431</v>
      </c>
      <c r="D319" s="30" t="s">
        <v>428</v>
      </c>
      <c r="E319" s="29" t="s">
        <v>456</v>
      </c>
      <c r="F319" s="29">
        <v>2</v>
      </c>
      <c r="G319" s="29">
        <v>0</v>
      </c>
      <c r="H319" s="29">
        <v>2</v>
      </c>
      <c r="I319" s="29">
        <v>3</v>
      </c>
      <c r="J319" s="29">
        <f>COUNTIFS('Eşdeğerlik Tablosu'!$AA:$AA,C319,'Eşdeğerlik Tablosu'!$A:$A,B319)</f>
        <v>2</v>
      </c>
      <c r="K319" s="29" t="str">
        <f t="shared" si="4"/>
        <v>Eşleşti</v>
      </c>
    </row>
    <row r="320" spans="1:11" x14ac:dyDescent="0.3">
      <c r="A320" s="29" t="s">
        <v>461</v>
      </c>
      <c r="B320" s="29">
        <v>8</v>
      </c>
      <c r="C320" s="29" t="s">
        <v>444</v>
      </c>
      <c r="D320" s="30" t="s">
        <v>442</v>
      </c>
      <c r="E320" s="29" t="s">
        <v>456</v>
      </c>
      <c r="F320" s="29">
        <v>2</v>
      </c>
      <c r="G320" s="29">
        <v>0</v>
      </c>
      <c r="H320" s="29">
        <v>2</v>
      </c>
      <c r="I320" s="29">
        <v>4</v>
      </c>
      <c r="J320" s="29">
        <f>COUNTIFS('Eşdeğerlik Tablosu'!$AA:$AA,C320,'Eşdeğerlik Tablosu'!$A:$A,B320)</f>
        <v>1</v>
      </c>
      <c r="K320" s="29" t="str">
        <f t="shared" si="4"/>
        <v>Eşleşti</v>
      </c>
    </row>
    <row r="321" spans="1:11" x14ac:dyDescent="0.3">
      <c r="A321" s="29" t="s">
        <v>461</v>
      </c>
      <c r="B321" s="29">
        <v>8</v>
      </c>
      <c r="C321" s="29" t="s">
        <v>449</v>
      </c>
      <c r="D321" s="30" t="s">
        <v>448</v>
      </c>
      <c r="E321" s="29" t="s">
        <v>456</v>
      </c>
      <c r="F321" s="29">
        <v>2</v>
      </c>
      <c r="G321" s="29">
        <v>2</v>
      </c>
      <c r="H321" s="29">
        <v>3</v>
      </c>
      <c r="I321" s="29">
        <v>4</v>
      </c>
      <c r="J321" s="29">
        <f>COUNTIFS('Eşdeğerlik Tablosu'!$AA:$AA,C321,'Eşdeğerlik Tablosu'!$A:$A,B321)</f>
        <v>1</v>
      </c>
      <c r="K321" s="29" t="str">
        <f t="shared" si="4"/>
        <v>Eşleşti</v>
      </c>
    </row>
    <row r="322" spans="1:11" x14ac:dyDescent="0.3">
      <c r="A322" s="29" t="s">
        <v>461</v>
      </c>
      <c r="B322" s="29">
        <v>8</v>
      </c>
      <c r="C322" s="29" t="s">
        <v>278</v>
      </c>
      <c r="D322" s="30" t="s">
        <v>437</v>
      </c>
      <c r="E322" s="29" t="s">
        <v>457</v>
      </c>
      <c r="F322" s="29">
        <v>2</v>
      </c>
      <c r="G322" s="29">
        <v>0</v>
      </c>
      <c r="H322" s="29">
        <v>2</v>
      </c>
      <c r="I322" s="29">
        <v>3</v>
      </c>
      <c r="J322" s="29">
        <f>COUNTIFS('Eşdeğerlik Tablosu'!$AA:$AA,C322,'Eşdeğerlik Tablosu'!$A:$A,B322)</f>
        <v>1</v>
      </c>
      <c r="K322" s="29" t="str">
        <f t="shared" ref="K322:K385" si="5">IF(J322&gt;0,"Eşleşti","EKSİK")</f>
        <v>Eşleşti</v>
      </c>
    </row>
  </sheetData>
  <autoFilter ref="A1:K322" xr:uid="{00000000-0009-0000-0000-000001000000}"/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2"/>
  <sheetViews>
    <sheetView zoomScaleNormal="100" workbookViewId="0"/>
  </sheetViews>
  <sheetFormatPr defaultColWidth="8.6640625" defaultRowHeight="14.4" x14ac:dyDescent="0.3"/>
  <cols>
    <col min="1" max="1" width="22" customWidth="1"/>
    <col min="2" max="14" width="9" customWidth="1"/>
  </cols>
  <sheetData>
    <row r="1" spans="1:14" ht="15.6" x14ac:dyDescent="0.3">
      <c r="A1" s="31" t="s">
        <v>462</v>
      </c>
    </row>
    <row r="3" spans="1:14" ht="26.4" x14ac:dyDescent="0.3">
      <c r="A3" s="20" t="s">
        <v>450</v>
      </c>
      <c r="B3" s="20" t="s">
        <v>463</v>
      </c>
      <c r="C3" s="20" t="s">
        <v>464</v>
      </c>
      <c r="D3" s="20" t="s">
        <v>465</v>
      </c>
      <c r="E3" s="20" t="s">
        <v>466</v>
      </c>
      <c r="F3" s="20" t="s">
        <v>467</v>
      </c>
      <c r="G3" s="20" t="s">
        <v>468</v>
      </c>
      <c r="H3" s="20" t="s">
        <v>469</v>
      </c>
      <c r="I3" s="20" t="s">
        <v>470</v>
      </c>
      <c r="J3" s="20" t="s">
        <v>471</v>
      </c>
      <c r="K3" s="20" t="s">
        <v>472</v>
      </c>
      <c r="L3" s="20" t="s">
        <v>473</v>
      </c>
      <c r="M3" s="20" t="s">
        <v>474</v>
      </c>
      <c r="N3" s="20" t="s">
        <v>475</v>
      </c>
    </row>
    <row r="4" spans="1:14" x14ac:dyDescent="0.3">
      <c r="A4" s="32" t="s">
        <v>4</v>
      </c>
      <c r="B4" s="33">
        <f>SUMIFS(Müfredatlar!$I:$I,Müfredatlar!$A:$A,"2016",Müfredatlar!$B:$B,1)</f>
        <v>30</v>
      </c>
      <c r="C4" s="33">
        <f>SUMIFS(Müfredatlar!$I:$I,Müfredatlar!$A:$A,"2016",Müfredatlar!$B:$B,2)</f>
        <v>30</v>
      </c>
      <c r="D4" s="33">
        <f>SUMIFS(Müfredatlar!$I:$I,Müfredatlar!$A:$A,"2016",Müfredatlar!$B:$B,3)</f>
        <v>30</v>
      </c>
      <c r="E4" s="33">
        <f>SUMIFS(Müfredatlar!$I:$I,Müfredatlar!$A:$A,"2016",Müfredatlar!$B:$B,4)</f>
        <v>30</v>
      </c>
      <c r="F4" s="33">
        <f>SUMIFS(Müfredatlar!$I:$I,Müfredatlar!$A:$A,"2016",Müfredatlar!$B:$B,5)</f>
        <v>30</v>
      </c>
      <c r="G4" s="33">
        <f>SUMIFS(Müfredatlar!$I:$I,Müfredatlar!$A:$A,"2016",Müfredatlar!$B:$B,6)</f>
        <v>34</v>
      </c>
      <c r="H4" s="33">
        <f>SUMIFS(Müfredatlar!$I:$I,Müfredatlar!$A:$A,"2016",Müfredatlar!$B:$B,7)</f>
        <v>30</v>
      </c>
      <c r="I4" s="33">
        <f>SUMIFS(Müfredatlar!$I:$I,Müfredatlar!$A:$A,"2016",Müfredatlar!$B:$B,8)</f>
        <v>30</v>
      </c>
      <c r="J4" s="34">
        <f>SUM(B4:I4)</f>
        <v>244</v>
      </c>
      <c r="K4" s="33">
        <f>COUNTIF(Müfredatlar!$A:$A,"2016")</f>
        <v>58</v>
      </c>
      <c r="L4" s="33">
        <f>SUMIFS(Müfredatlar!$F:$F,Müfredatlar!$A:$A,"2016")</f>
        <v>146</v>
      </c>
      <c r="M4" s="33">
        <f>SUMIFS(Müfredatlar!$G:$G,Müfredatlar!$A:$A,"2016")</f>
        <v>34</v>
      </c>
      <c r="N4" s="33">
        <f>SUMIFS(Müfredatlar!$H:$H,Müfredatlar!$A:$A,"2016")</f>
        <v>163</v>
      </c>
    </row>
    <row r="5" spans="1:14" x14ac:dyDescent="0.3">
      <c r="A5" s="35" t="s">
        <v>5</v>
      </c>
      <c r="B5" s="36">
        <f>SUMIFS(Müfredatlar!$I:$I,Müfredatlar!$A:$A,"2018",Müfredatlar!$B:$B,1)</f>
        <v>30</v>
      </c>
      <c r="C5" s="36">
        <f>SUMIFS(Müfredatlar!$I:$I,Müfredatlar!$A:$A,"2018",Müfredatlar!$B:$B,2)</f>
        <v>30</v>
      </c>
      <c r="D5" s="36">
        <f>SUMIFS(Müfredatlar!$I:$I,Müfredatlar!$A:$A,"2018",Müfredatlar!$B:$B,3)</f>
        <v>30</v>
      </c>
      <c r="E5" s="36">
        <f>SUMIFS(Müfredatlar!$I:$I,Müfredatlar!$A:$A,"2018",Müfredatlar!$B:$B,4)</f>
        <v>30</v>
      </c>
      <c r="F5" s="36">
        <f>SUMIFS(Müfredatlar!$I:$I,Müfredatlar!$A:$A,"2018",Müfredatlar!$B:$B,5)</f>
        <v>30</v>
      </c>
      <c r="G5" s="36">
        <f>SUMIFS(Müfredatlar!$I:$I,Müfredatlar!$A:$A,"2018",Müfredatlar!$B:$B,6)</f>
        <v>30</v>
      </c>
      <c r="H5" s="36">
        <f>SUMIFS(Müfredatlar!$I:$I,Müfredatlar!$A:$A,"2018",Müfredatlar!$B:$B,7)</f>
        <v>30</v>
      </c>
      <c r="I5" s="36">
        <f>SUMIFS(Müfredatlar!$I:$I,Müfredatlar!$A:$A,"2018",Müfredatlar!$B:$B,8)</f>
        <v>30</v>
      </c>
      <c r="J5" s="37">
        <f>SUM(B5:I5)</f>
        <v>240</v>
      </c>
      <c r="K5" s="36">
        <f>COUNTIF(Müfredatlar!$A:$A,"2018")</f>
        <v>69</v>
      </c>
      <c r="L5" s="36">
        <f>SUMIFS(Müfredatlar!$F:$F,Müfredatlar!$A:$A,"2018")</f>
        <v>134</v>
      </c>
      <c r="M5" s="36">
        <f>SUMIFS(Müfredatlar!$G:$G,Müfredatlar!$A:$A,"2018")</f>
        <v>26</v>
      </c>
      <c r="N5" s="36">
        <f>SUMIFS(Müfredatlar!$H:$H,Müfredatlar!$A:$A,"2018")</f>
        <v>147</v>
      </c>
    </row>
    <row r="6" spans="1:14" x14ac:dyDescent="0.3">
      <c r="A6" s="38" t="s">
        <v>6</v>
      </c>
      <c r="B6" s="39">
        <f>SUMIFS(Müfredatlar!$I:$I,Müfredatlar!$A:$A,"2021",Müfredatlar!$B:$B,1)</f>
        <v>30</v>
      </c>
      <c r="C6" s="39">
        <f>SUMIFS(Müfredatlar!$I:$I,Müfredatlar!$A:$A,"2021",Müfredatlar!$B:$B,2)</f>
        <v>30</v>
      </c>
      <c r="D6" s="39">
        <f>SUMIFS(Müfredatlar!$I:$I,Müfredatlar!$A:$A,"2021",Müfredatlar!$B:$B,3)</f>
        <v>30</v>
      </c>
      <c r="E6" s="39">
        <f>SUMIFS(Müfredatlar!$I:$I,Müfredatlar!$A:$A,"2021",Müfredatlar!$B:$B,4)</f>
        <v>30</v>
      </c>
      <c r="F6" s="39">
        <f>SUMIFS(Müfredatlar!$I:$I,Müfredatlar!$A:$A,"2021",Müfredatlar!$B:$B,5)</f>
        <v>30</v>
      </c>
      <c r="G6" s="39">
        <f>SUMIFS(Müfredatlar!$I:$I,Müfredatlar!$A:$A,"2021",Müfredatlar!$B:$B,6)</f>
        <v>30</v>
      </c>
      <c r="H6" s="39">
        <f>SUMIFS(Müfredatlar!$I:$I,Müfredatlar!$A:$A,"2021",Müfredatlar!$B:$B,7)</f>
        <v>30</v>
      </c>
      <c r="I6" s="39">
        <f>SUMIFS(Müfredatlar!$I:$I,Müfredatlar!$A:$A,"2021",Müfredatlar!$B:$B,8)</f>
        <v>30</v>
      </c>
      <c r="J6" s="40">
        <f>SUM(B6:I6)</f>
        <v>240</v>
      </c>
      <c r="K6" s="39">
        <f>COUNTIF(Müfredatlar!$A:$A,"2021")</f>
        <v>65</v>
      </c>
      <c r="L6" s="39">
        <f>SUMIFS(Müfredatlar!$F:$F,Müfredatlar!$A:$A,"2021")</f>
        <v>133</v>
      </c>
      <c r="M6" s="39">
        <f>SUMIFS(Müfredatlar!$G:$G,Müfredatlar!$A:$A,"2021")</f>
        <v>34</v>
      </c>
      <c r="N6" s="39">
        <f>SUMIFS(Müfredatlar!$H:$H,Müfredatlar!$A:$A,"2021")</f>
        <v>149</v>
      </c>
    </row>
    <row r="7" spans="1:14" x14ac:dyDescent="0.3">
      <c r="A7" s="41" t="s">
        <v>7</v>
      </c>
      <c r="B7" s="42">
        <f>SUMIFS(Müfredatlar!$I:$I,Müfredatlar!$A:$A,"2022",Müfredatlar!$B:$B,1)</f>
        <v>30</v>
      </c>
      <c r="C7" s="42">
        <f>SUMIFS(Müfredatlar!$I:$I,Müfredatlar!$A:$A,"2022",Müfredatlar!$B:$B,2)</f>
        <v>30</v>
      </c>
      <c r="D7" s="42">
        <f>SUMIFS(Müfredatlar!$I:$I,Müfredatlar!$A:$A,"2022",Müfredatlar!$B:$B,3)</f>
        <v>30</v>
      </c>
      <c r="E7" s="42">
        <f>SUMIFS(Müfredatlar!$I:$I,Müfredatlar!$A:$A,"2022",Müfredatlar!$B:$B,4)</f>
        <v>30</v>
      </c>
      <c r="F7" s="42">
        <f>SUMIFS(Müfredatlar!$I:$I,Müfredatlar!$A:$A,"2022",Müfredatlar!$B:$B,5)</f>
        <v>30</v>
      </c>
      <c r="G7" s="42">
        <f>SUMIFS(Müfredatlar!$I:$I,Müfredatlar!$A:$A,"2022",Müfredatlar!$B:$B,6)</f>
        <v>30</v>
      </c>
      <c r="H7" s="42">
        <f>SUMIFS(Müfredatlar!$I:$I,Müfredatlar!$A:$A,"2022",Müfredatlar!$B:$B,7)</f>
        <v>30</v>
      </c>
      <c r="I7" s="42">
        <f>SUMIFS(Müfredatlar!$I:$I,Müfredatlar!$A:$A,"2022",Müfredatlar!$B:$B,8)</f>
        <v>30</v>
      </c>
      <c r="J7" s="43">
        <f>SUM(B7:I7)</f>
        <v>240</v>
      </c>
      <c r="K7" s="42">
        <f>COUNTIF(Müfredatlar!$A:$A,"2022")</f>
        <v>65</v>
      </c>
      <c r="L7" s="42">
        <f>SUMIFS(Müfredatlar!$F:$F,Müfredatlar!$A:$A,"2022")</f>
        <v>133</v>
      </c>
      <c r="M7" s="42">
        <f>SUMIFS(Müfredatlar!$G:$G,Müfredatlar!$A:$A,"2022")</f>
        <v>34</v>
      </c>
      <c r="N7" s="42">
        <f>SUMIFS(Müfredatlar!$H:$H,Müfredatlar!$A:$A,"2022")</f>
        <v>149</v>
      </c>
    </row>
    <row r="8" spans="1:14" x14ac:dyDescent="0.3">
      <c r="A8" s="44" t="s">
        <v>8</v>
      </c>
      <c r="B8" s="45">
        <f>SUMIFS(Müfredatlar!$I:$I,Müfredatlar!$A:$A,"2026",Müfredatlar!$B:$B,1)</f>
        <v>30</v>
      </c>
      <c r="C8" s="45">
        <f>SUMIFS(Müfredatlar!$I:$I,Müfredatlar!$A:$A,"2026",Müfredatlar!$B:$B,2)</f>
        <v>30</v>
      </c>
      <c r="D8" s="45">
        <f>SUMIFS(Müfredatlar!$I:$I,Müfredatlar!$A:$A,"2026",Müfredatlar!$B:$B,3)</f>
        <v>30</v>
      </c>
      <c r="E8" s="45">
        <f>SUMIFS(Müfredatlar!$I:$I,Müfredatlar!$A:$A,"2026",Müfredatlar!$B:$B,4)</f>
        <v>30</v>
      </c>
      <c r="F8" s="45">
        <f>SUMIFS(Müfredatlar!$I:$I,Müfredatlar!$A:$A,"2026",Müfredatlar!$B:$B,5)</f>
        <v>30</v>
      </c>
      <c r="G8" s="45">
        <f>SUMIFS(Müfredatlar!$I:$I,Müfredatlar!$A:$A,"2026",Müfredatlar!$B:$B,6)</f>
        <v>30</v>
      </c>
      <c r="H8" s="45">
        <f>SUMIFS(Müfredatlar!$I:$I,Müfredatlar!$A:$A,"2026",Müfredatlar!$B:$B,7)</f>
        <v>30</v>
      </c>
      <c r="I8" s="45">
        <f>SUMIFS(Müfredatlar!$I:$I,Müfredatlar!$A:$A,"2026",Müfredatlar!$B:$B,8)</f>
        <v>30</v>
      </c>
      <c r="J8" s="46">
        <f>SUM(B8:I8)</f>
        <v>240</v>
      </c>
      <c r="K8" s="45">
        <f>COUNTIF(Müfredatlar!$A:$A,"2026")</f>
        <v>64</v>
      </c>
      <c r="L8" s="45">
        <f>SUMIFS(Müfredatlar!$F:$F,Müfredatlar!$A:$A,"2026")</f>
        <v>140</v>
      </c>
      <c r="M8" s="45">
        <f>SUMIFS(Müfredatlar!$G:$G,Müfredatlar!$A:$A,"2026")</f>
        <v>34</v>
      </c>
      <c r="N8" s="45">
        <f>SUMIFS(Müfredatlar!$H:$H,Müfredatlar!$A:$A,"2026")</f>
        <v>156</v>
      </c>
    </row>
    <row r="10" spans="1:14" x14ac:dyDescent="0.3">
      <c r="A10" s="47" t="s">
        <v>476</v>
      </c>
      <c r="B10" s="48">
        <f>COUNTIF(Müfredatlar!$K$2:$K$322,"EKSİK")</f>
        <v>0</v>
      </c>
    </row>
    <row r="11" spans="1:14" x14ac:dyDescent="0.3">
      <c r="A11" s="47" t="s">
        <v>477</v>
      </c>
      <c r="B11" s="47">
        <f>COUNTA(Müfredatlar!$C$2:$C$322)</f>
        <v>321</v>
      </c>
    </row>
    <row r="13" spans="1:14" ht="18" customHeight="1" x14ac:dyDescent="0.3">
      <c r="A13" s="49" t="s">
        <v>478</v>
      </c>
      <c r="B13" s="49"/>
      <c r="C13" s="49"/>
      <c r="D13" s="49"/>
      <c r="E13" s="49"/>
      <c r="F13" s="49"/>
      <c r="G13" s="49"/>
      <c r="H13" s="49"/>
      <c r="I13" s="49"/>
      <c r="J13" s="49"/>
      <c r="K13" s="49"/>
      <c r="L13" s="49"/>
      <c r="M13" s="49"/>
      <c r="N13" s="49"/>
    </row>
    <row r="14" spans="1:14" ht="30" customHeight="1" x14ac:dyDescent="0.3">
      <c r="A14" s="50" t="s">
        <v>479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</row>
    <row r="15" spans="1:14" ht="30" customHeight="1" x14ac:dyDescent="0.3">
      <c r="A15" s="50" t="s">
        <v>480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50"/>
    </row>
    <row r="16" spans="1:14" ht="30" customHeight="1" x14ac:dyDescent="0.3">
      <c r="A16" s="50" t="s">
        <v>481</v>
      </c>
      <c r="B16" s="50"/>
      <c r="C16" s="50"/>
      <c r="D16" s="50"/>
      <c r="E16" s="50"/>
      <c r="F16" s="50"/>
      <c r="G16" s="50"/>
      <c r="H16" s="50"/>
      <c r="I16" s="50"/>
      <c r="J16" s="50"/>
      <c r="K16" s="50"/>
      <c r="L16" s="50"/>
      <c r="M16" s="50"/>
      <c r="N16" s="50"/>
    </row>
    <row r="17" spans="1:14" ht="30" customHeight="1" x14ac:dyDescent="0.3">
      <c r="A17" s="50" t="s">
        <v>482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</row>
    <row r="18" spans="1:14" ht="30" customHeight="1" x14ac:dyDescent="0.3">
      <c r="A18" s="50" t="s">
        <v>483</v>
      </c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  <c r="N18" s="50"/>
    </row>
    <row r="19" spans="1:14" ht="30" customHeight="1" x14ac:dyDescent="0.3">
      <c r="A19" s="50" t="s">
        <v>484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  <c r="N19" s="50"/>
    </row>
    <row r="20" spans="1:14" ht="30" customHeight="1" x14ac:dyDescent="0.3">
      <c r="A20" s="50" t="s">
        <v>485</v>
      </c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  <c r="N20" s="50"/>
    </row>
    <row r="21" spans="1:14" ht="30" customHeight="1" x14ac:dyDescent="0.3">
      <c r="A21" s="50" t="s">
        <v>486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0"/>
      <c r="N21" s="50"/>
    </row>
    <row r="22" spans="1:14" ht="30" customHeight="1" x14ac:dyDescent="0.3">
      <c r="A22" s="50" t="s">
        <v>487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</row>
  </sheetData>
  <mergeCells count="10">
    <mergeCell ref="A18:N18"/>
    <mergeCell ref="A19:N19"/>
    <mergeCell ref="A20:N20"/>
    <mergeCell ref="A21:N21"/>
    <mergeCell ref="A22:N22"/>
    <mergeCell ref="A13:N13"/>
    <mergeCell ref="A14:N14"/>
    <mergeCell ref="A15:N15"/>
    <mergeCell ref="A16:N16"/>
    <mergeCell ref="A17:N17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5"/>
  <sheetViews>
    <sheetView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9" customWidth="1"/>
    <col min="2" max="2" width="8" customWidth="1"/>
    <col min="3" max="3" width="26" customWidth="1"/>
    <col min="4" max="4" width="20" customWidth="1"/>
    <col min="5" max="5" width="52" customWidth="1"/>
    <col min="6" max="8" width="5" customWidth="1"/>
    <col min="9" max="9" width="6" customWidth="1"/>
  </cols>
  <sheetData>
    <row r="1" spans="1:9" x14ac:dyDescent="0.3">
      <c r="A1" s="20" t="s">
        <v>450</v>
      </c>
      <c r="B1" s="20" t="s">
        <v>451</v>
      </c>
      <c r="C1" s="20" t="s">
        <v>488</v>
      </c>
      <c r="D1" s="20" t="s">
        <v>9</v>
      </c>
      <c r="E1" s="20" t="s">
        <v>10</v>
      </c>
      <c r="F1" s="20" t="s">
        <v>11</v>
      </c>
      <c r="G1" s="20" t="s">
        <v>12</v>
      </c>
      <c r="H1" s="20" t="s">
        <v>13</v>
      </c>
      <c r="I1" s="20" t="s">
        <v>14</v>
      </c>
    </row>
    <row r="2" spans="1:9" x14ac:dyDescent="0.3">
      <c r="A2" s="23" t="s">
        <v>458</v>
      </c>
      <c r="B2" s="23">
        <v>3</v>
      </c>
      <c r="C2" s="24" t="s">
        <v>178</v>
      </c>
      <c r="D2" s="23" t="s">
        <v>489</v>
      </c>
      <c r="E2" s="24" t="s">
        <v>490</v>
      </c>
      <c r="F2" s="23">
        <v>2</v>
      </c>
      <c r="G2" s="23">
        <v>0</v>
      </c>
      <c r="H2" s="23">
        <v>2</v>
      </c>
      <c r="I2" s="23">
        <v>3</v>
      </c>
    </row>
    <row r="3" spans="1:9" x14ac:dyDescent="0.3">
      <c r="A3" s="23" t="s">
        <v>458</v>
      </c>
      <c r="B3" s="23">
        <v>3</v>
      </c>
      <c r="C3" s="24" t="s">
        <v>178</v>
      </c>
      <c r="D3" s="23" t="s">
        <v>491</v>
      </c>
      <c r="E3" s="24" t="s">
        <v>492</v>
      </c>
      <c r="F3" s="23">
        <v>2</v>
      </c>
      <c r="G3" s="23">
        <v>0</v>
      </c>
      <c r="H3" s="23">
        <v>2</v>
      </c>
      <c r="I3" s="23">
        <v>3</v>
      </c>
    </row>
    <row r="4" spans="1:9" x14ac:dyDescent="0.3">
      <c r="A4" s="23" t="s">
        <v>458</v>
      </c>
      <c r="B4" s="23">
        <v>3</v>
      </c>
      <c r="C4" s="24" t="s">
        <v>178</v>
      </c>
      <c r="D4" s="23" t="s">
        <v>493</v>
      </c>
      <c r="E4" s="24" t="s">
        <v>494</v>
      </c>
      <c r="F4" s="23">
        <v>2</v>
      </c>
      <c r="G4" s="23">
        <v>0</v>
      </c>
      <c r="H4" s="23">
        <v>2</v>
      </c>
      <c r="I4" s="23">
        <v>3</v>
      </c>
    </row>
    <row r="5" spans="1:9" x14ac:dyDescent="0.3">
      <c r="A5" s="23" t="s">
        <v>458</v>
      </c>
      <c r="B5" s="23">
        <v>3</v>
      </c>
      <c r="C5" s="24" t="s">
        <v>178</v>
      </c>
      <c r="D5" s="23" t="s">
        <v>495</v>
      </c>
      <c r="E5" s="24" t="s">
        <v>496</v>
      </c>
      <c r="F5" s="23">
        <v>2</v>
      </c>
      <c r="G5" s="23">
        <v>0</v>
      </c>
      <c r="H5" s="23">
        <v>2</v>
      </c>
      <c r="I5" s="23">
        <v>3</v>
      </c>
    </row>
    <row r="6" spans="1:9" x14ac:dyDescent="0.3">
      <c r="A6" s="23" t="s">
        <v>458</v>
      </c>
      <c r="B6" s="23">
        <v>3</v>
      </c>
      <c r="C6" s="24" t="s">
        <v>178</v>
      </c>
      <c r="D6" s="23" t="s">
        <v>497</v>
      </c>
      <c r="E6" s="24" t="s">
        <v>498</v>
      </c>
      <c r="F6" s="23">
        <v>2</v>
      </c>
      <c r="G6" s="23">
        <v>0</v>
      </c>
      <c r="H6" s="23">
        <v>2</v>
      </c>
      <c r="I6" s="23">
        <v>3</v>
      </c>
    </row>
    <row r="7" spans="1:9" x14ac:dyDescent="0.3">
      <c r="A7" s="23" t="s">
        <v>458</v>
      </c>
      <c r="B7" s="23">
        <v>3</v>
      </c>
      <c r="C7" s="24" t="s">
        <v>178</v>
      </c>
      <c r="D7" s="23" t="s">
        <v>499</v>
      </c>
      <c r="E7" s="24" t="s">
        <v>181</v>
      </c>
      <c r="F7" s="23">
        <v>2</v>
      </c>
      <c r="G7" s="23">
        <v>0</v>
      </c>
      <c r="H7" s="23">
        <v>2</v>
      </c>
      <c r="I7" s="23">
        <v>3</v>
      </c>
    </row>
    <row r="8" spans="1:9" x14ac:dyDescent="0.3">
      <c r="A8" s="23" t="s">
        <v>458</v>
      </c>
      <c r="B8" s="23">
        <v>3</v>
      </c>
      <c r="C8" s="24" t="s">
        <v>178</v>
      </c>
      <c r="D8" s="23" t="s">
        <v>500</v>
      </c>
      <c r="E8" s="24" t="s">
        <v>501</v>
      </c>
      <c r="F8" s="23">
        <v>2</v>
      </c>
      <c r="G8" s="23">
        <v>0</v>
      </c>
      <c r="H8" s="23">
        <v>2</v>
      </c>
      <c r="I8" s="23">
        <v>3</v>
      </c>
    </row>
    <row r="9" spans="1:9" x14ac:dyDescent="0.3">
      <c r="A9" s="23" t="s">
        <v>458</v>
      </c>
      <c r="B9" s="23">
        <v>3</v>
      </c>
      <c r="C9" s="24" t="s">
        <v>178</v>
      </c>
      <c r="D9" s="23" t="s">
        <v>502</v>
      </c>
      <c r="E9" s="24" t="s">
        <v>72</v>
      </c>
      <c r="F9" s="23">
        <v>2</v>
      </c>
      <c r="G9" s="23">
        <v>0</v>
      </c>
      <c r="H9" s="23">
        <v>2</v>
      </c>
      <c r="I9" s="23">
        <v>3</v>
      </c>
    </row>
    <row r="10" spans="1:9" x14ac:dyDescent="0.3">
      <c r="A10" s="23" t="s">
        <v>458</v>
      </c>
      <c r="B10" s="23">
        <v>3</v>
      </c>
      <c r="C10" s="24" t="s">
        <v>178</v>
      </c>
      <c r="D10" s="23" t="s">
        <v>503</v>
      </c>
      <c r="E10" s="24" t="s">
        <v>504</v>
      </c>
      <c r="F10" s="23">
        <v>2</v>
      </c>
      <c r="G10" s="23">
        <v>0</v>
      </c>
      <c r="H10" s="23">
        <v>2</v>
      </c>
      <c r="I10" s="23">
        <v>3</v>
      </c>
    </row>
    <row r="11" spans="1:9" x14ac:dyDescent="0.3">
      <c r="A11" s="23" t="s">
        <v>458</v>
      </c>
      <c r="B11" s="23">
        <v>3</v>
      </c>
      <c r="C11" s="24" t="s">
        <v>178</v>
      </c>
      <c r="D11" s="23" t="s">
        <v>505</v>
      </c>
      <c r="E11" s="24" t="s">
        <v>506</v>
      </c>
      <c r="F11" s="23">
        <v>2</v>
      </c>
      <c r="G11" s="23">
        <v>0</v>
      </c>
      <c r="H11" s="23">
        <v>2</v>
      </c>
      <c r="I11" s="23">
        <v>3</v>
      </c>
    </row>
    <row r="12" spans="1:9" x14ac:dyDescent="0.3">
      <c r="A12" s="23" t="s">
        <v>458</v>
      </c>
      <c r="B12" s="23">
        <v>3</v>
      </c>
      <c r="C12" s="24" t="s">
        <v>178</v>
      </c>
      <c r="D12" s="23" t="s">
        <v>507</v>
      </c>
      <c r="E12" s="24" t="s">
        <v>508</v>
      </c>
      <c r="F12" s="23">
        <v>2</v>
      </c>
      <c r="G12" s="23">
        <v>0</v>
      </c>
      <c r="H12" s="23">
        <v>2</v>
      </c>
      <c r="I12" s="23">
        <v>3</v>
      </c>
    </row>
    <row r="13" spans="1:9" x14ac:dyDescent="0.3">
      <c r="A13" s="23" t="s">
        <v>458</v>
      </c>
      <c r="B13" s="23">
        <v>3</v>
      </c>
      <c r="C13" s="24" t="s">
        <v>178</v>
      </c>
      <c r="D13" s="23" t="s">
        <v>509</v>
      </c>
      <c r="E13" s="24" t="s">
        <v>510</v>
      </c>
      <c r="F13" s="23">
        <v>2</v>
      </c>
      <c r="G13" s="23">
        <v>0</v>
      </c>
      <c r="H13" s="23">
        <v>2</v>
      </c>
      <c r="I13" s="23">
        <v>3</v>
      </c>
    </row>
    <row r="14" spans="1:9" x14ac:dyDescent="0.3">
      <c r="A14" s="23" t="s">
        <v>458</v>
      </c>
      <c r="B14" s="23">
        <v>3</v>
      </c>
      <c r="C14" s="24" t="s">
        <v>186</v>
      </c>
      <c r="D14" s="23" t="s">
        <v>511</v>
      </c>
      <c r="E14" s="24" t="s">
        <v>512</v>
      </c>
      <c r="F14" s="23">
        <v>2</v>
      </c>
      <c r="G14" s="23">
        <v>0</v>
      </c>
      <c r="H14" s="23">
        <v>2</v>
      </c>
      <c r="I14" s="23">
        <v>4</v>
      </c>
    </row>
    <row r="15" spans="1:9" x14ac:dyDescent="0.3">
      <c r="A15" s="23" t="s">
        <v>458</v>
      </c>
      <c r="B15" s="23">
        <v>3</v>
      </c>
      <c r="C15" s="24" t="s">
        <v>186</v>
      </c>
      <c r="D15" s="23" t="s">
        <v>513</v>
      </c>
      <c r="E15" s="24" t="s">
        <v>514</v>
      </c>
      <c r="F15" s="23">
        <v>2</v>
      </c>
      <c r="G15" s="23">
        <v>0</v>
      </c>
      <c r="H15" s="23">
        <v>2</v>
      </c>
      <c r="I15" s="23">
        <v>4</v>
      </c>
    </row>
    <row r="16" spans="1:9" x14ac:dyDescent="0.3">
      <c r="A16" s="23" t="s">
        <v>458</v>
      </c>
      <c r="B16" s="23">
        <v>3</v>
      </c>
      <c r="C16" s="24" t="s">
        <v>186</v>
      </c>
      <c r="D16" s="23" t="s">
        <v>515</v>
      </c>
      <c r="E16" s="24" t="s">
        <v>516</v>
      </c>
      <c r="F16" s="23">
        <v>2</v>
      </c>
      <c r="G16" s="23">
        <v>0</v>
      </c>
      <c r="H16" s="23">
        <v>2</v>
      </c>
      <c r="I16" s="23">
        <v>4</v>
      </c>
    </row>
    <row r="17" spans="1:9" x14ac:dyDescent="0.3">
      <c r="A17" s="23" t="s">
        <v>458</v>
      </c>
      <c r="B17" s="23">
        <v>3</v>
      </c>
      <c r="C17" s="24" t="s">
        <v>186</v>
      </c>
      <c r="D17" s="23" t="s">
        <v>517</v>
      </c>
      <c r="E17" s="24" t="s">
        <v>518</v>
      </c>
      <c r="F17" s="23">
        <v>2</v>
      </c>
      <c r="G17" s="23">
        <v>0</v>
      </c>
      <c r="H17" s="23">
        <v>2</v>
      </c>
      <c r="I17" s="23">
        <v>4</v>
      </c>
    </row>
    <row r="18" spans="1:9" x14ac:dyDescent="0.3">
      <c r="A18" s="23" t="s">
        <v>458</v>
      </c>
      <c r="B18" s="23">
        <v>3</v>
      </c>
      <c r="C18" s="24" t="s">
        <v>186</v>
      </c>
      <c r="D18" s="23" t="s">
        <v>519</v>
      </c>
      <c r="E18" s="24" t="s">
        <v>520</v>
      </c>
      <c r="F18" s="23">
        <v>2</v>
      </c>
      <c r="G18" s="23">
        <v>0</v>
      </c>
      <c r="H18" s="23">
        <v>2</v>
      </c>
      <c r="I18" s="23">
        <v>4</v>
      </c>
    </row>
    <row r="19" spans="1:9" x14ac:dyDescent="0.3">
      <c r="A19" s="23" t="s">
        <v>458</v>
      </c>
      <c r="B19" s="23">
        <v>3</v>
      </c>
      <c r="C19" s="24" t="s">
        <v>186</v>
      </c>
      <c r="D19" s="23" t="s">
        <v>521</v>
      </c>
      <c r="E19" s="24" t="s">
        <v>522</v>
      </c>
      <c r="F19" s="23">
        <v>2</v>
      </c>
      <c r="G19" s="23">
        <v>0</v>
      </c>
      <c r="H19" s="23">
        <v>2</v>
      </c>
      <c r="I19" s="23">
        <v>4</v>
      </c>
    </row>
    <row r="20" spans="1:9" x14ac:dyDescent="0.3">
      <c r="A20" s="23" t="s">
        <v>458</v>
      </c>
      <c r="B20" s="23">
        <v>3</v>
      </c>
      <c r="C20" s="24" t="s">
        <v>186</v>
      </c>
      <c r="D20" s="23" t="s">
        <v>523</v>
      </c>
      <c r="E20" s="24" t="s">
        <v>524</v>
      </c>
      <c r="F20" s="23">
        <v>2</v>
      </c>
      <c r="G20" s="23">
        <v>0</v>
      </c>
      <c r="H20" s="23">
        <v>2</v>
      </c>
      <c r="I20" s="23">
        <v>4</v>
      </c>
    </row>
    <row r="21" spans="1:9" x14ac:dyDescent="0.3">
      <c r="A21" s="23" t="s">
        <v>458</v>
      </c>
      <c r="B21" s="23">
        <v>3</v>
      </c>
      <c r="C21" s="24" t="s">
        <v>186</v>
      </c>
      <c r="D21" s="23" t="s">
        <v>525</v>
      </c>
      <c r="E21" s="24" t="s">
        <v>526</v>
      </c>
      <c r="F21" s="23">
        <v>2</v>
      </c>
      <c r="G21" s="23">
        <v>0</v>
      </c>
      <c r="H21" s="23">
        <v>2</v>
      </c>
      <c r="I21" s="23">
        <v>4</v>
      </c>
    </row>
    <row r="22" spans="1:9" x14ac:dyDescent="0.3">
      <c r="A22" s="23" t="s">
        <v>458</v>
      </c>
      <c r="B22" s="23">
        <v>3</v>
      </c>
      <c r="C22" s="24" t="s">
        <v>186</v>
      </c>
      <c r="D22" s="23" t="s">
        <v>527</v>
      </c>
      <c r="E22" s="24" t="s">
        <v>528</v>
      </c>
      <c r="F22" s="23">
        <v>2</v>
      </c>
      <c r="G22" s="23">
        <v>0</v>
      </c>
      <c r="H22" s="23">
        <v>2</v>
      </c>
      <c r="I22" s="23">
        <v>4</v>
      </c>
    </row>
    <row r="23" spans="1:9" x14ac:dyDescent="0.3">
      <c r="A23" s="23" t="s">
        <v>458</v>
      </c>
      <c r="B23" s="23">
        <v>3</v>
      </c>
      <c r="C23" s="24" t="s">
        <v>186</v>
      </c>
      <c r="D23" s="23" t="s">
        <v>529</v>
      </c>
      <c r="E23" s="24" t="s">
        <v>530</v>
      </c>
      <c r="F23" s="23">
        <v>2</v>
      </c>
      <c r="G23" s="23">
        <v>0</v>
      </c>
      <c r="H23" s="23">
        <v>2</v>
      </c>
      <c r="I23" s="23">
        <v>4</v>
      </c>
    </row>
    <row r="24" spans="1:9" x14ac:dyDescent="0.3">
      <c r="A24" s="23" t="s">
        <v>458</v>
      </c>
      <c r="B24" s="23">
        <v>3</v>
      </c>
      <c r="C24" s="24" t="s">
        <v>186</v>
      </c>
      <c r="D24" s="23" t="s">
        <v>531</v>
      </c>
      <c r="E24" s="24" t="s">
        <v>532</v>
      </c>
      <c r="F24" s="23">
        <v>2</v>
      </c>
      <c r="G24" s="23">
        <v>0</v>
      </c>
      <c r="H24" s="23">
        <v>2</v>
      </c>
      <c r="I24" s="23">
        <v>4</v>
      </c>
    </row>
    <row r="25" spans="1:9" x14ac:dyDescent="0.3">
      <c r="A25" s="23" t="s">
        <v>458</v>
      </c>
      <c r="B25" s="23">
        <v>3</v>
      </c>
      <c r="C25" s="24" t="s">
        <v>186</v>
      </c>
      <c r="D25" s="23" t="s">
        <v>533</v>
      </c>
      <c r="E25" s="24" t="s">
        <v>534</v>
      </c>
      <c r="F25" s="23">
        <v>2</v>
      </c>
      <c r="G25" s="23">
        <v>0</v>
      </c>
      <c r="H25" s="23">
        <v>2</v>
      </c>
      <c r="I25" s="23">
        <v>4</v>
      </c>
    </row>
    <row r="26" spans="1:9" x14ac:dyDescent="0.3">
      <c r="A26" s="23" t="s">
        <v>458</v>
      </c>
      <c r="B26" s="23">
        <v>3</v>
      </c>
      <c r="C26" s="24" t="s">
        <v>171</v>
      </c>
      <c r="D26" s="23" t="s">
        <v>535</v>
      </c>
      <c r="E26" s="24" t="s">
        <v>536</v>
      </c>
      <c r="F26" s="23">
        <v>2</v>
      </c>
      <c r="G26" s="23">
        <v>0</v>
      </c>
      <c r="H26" s="23">
        <v>2</v>
      </c>
      <c r="I26" s="23">
        <v>4</v>
      </c>
    </row>
    <row r="27" spans="1:9" x14ac:dyDescent="0.3">
      <c r="A27" s="23" t="s">
        <v>458</v>
      </c>
      <c r="B27" s="23">
        <v>3</v>
      </c>
      <c r="C27" s="24" t="s">
        <v>171</v>
      </c>
      <c r="D27" s="23" t="s">
        <v>537</v>
      </c>
      <c r="E27" s="24" t="s">
        <v>538</v>
      </c>
      <c r="F27" s="23">
        <v>2</v>
      </c>
      <c r="G27" s="23">
        <v>0</v>
      </c>
      <c r="H27" s="23">
        <v>2</v>
      </c>
      <c r="I27" s="23">
        <v>4</v>
      </c>
    </row>
    <row r="28" spans="1:9" x14ac:dyDescent="0.3">
      <c r="A28" s="23" t="s">
        <v>458</v>
      </c>
      <c r="B28" s="23">
        <v>3</v>
      </c>
      <c r="C28" s="24" t="s">
        <v>171</v>
      </c>
      <c r="D28" s="23" t="s">
        <v>539</v>
      </c>
      <c r="E28" s="24" t="s">
        <v>540</v>
      </c>
      <c r="F28" s="23">
        <v>2</v>
      </c>
      <c r="G28" s="23">
        <v>0</v>
      </c>
      <c r="H28" s="23">
        <v>2</v>
      </c>
      <c r="I28" s="23">
        <v>4</v>
      </c>
    </row>
    <row r="29" spans="1:9" x14ac:dyDescent="0.3">
      <c r="A29" s="23" t="s">
        <v>458</v>
      </c>
      <c r="B29" s="23">
        <v>3</v>
      </c>
      <c r="C29" s="24" t="s">
        <v>171</v>
      </c>
      <c r="D29" s="23" t="s">
        <v>541</v>
      </c>
      <c r="E29" s="24" t="s">
        <v>542</v>
      </c>
      <c r="F29" s="23">
        <v>2</v>
      </c>
      <c r="G29" s="23">
        <v>0</v>
      </c>
      <c r="H29" s="23">
        <v>2</v>
      </c>
      <c r="I29" s="23">
        <v>4</v>
      </c>
    </row>
    <row r="30" spans="1:9" x14ac:dyDescent="0.3">
      <c r="A30" s="23" t="s">
        <v>458</v>
      </c>
      <c r="B30" s="23">
        <v>3</v>
      </c>
      <c r="C30" s="24" t="s">
        <v>171</v>
      </c>
      <c r="D30" s="23" t="s">
        <v>543</v>
      </c>
      <c r="E30" s="24" t="s">
        <v>544</v>
      </c>
      <c r="F30" s="23">
        <v>2</v>
      </c>
      <c r="G30" s="23">
        <v>0</v>
      </c>
      <c r="H30" s="23">
        <v>2</v>
      </c>
      <c r="I30" s="23">
        <v>4</v>
      </c>
    </row>
    <row r="31" spans="1:9" x14ac:dyDescent="0.3">
      <c r="A31" s="23" t="s">
        <v>458</v>
      </c>
      <c r="B31" s="23">
        <v>3</v>
      </c>
      <c r="C31" s="24" t="s">
        <v>171</v>
      </c>
      <c r="D31" s="23" t="s">
        <v>545</v>
      </c>
      <c r="E31" s="24" t="s">
        <v>546</v>
      </c>
      <c r="F31" s="23">
        <v>2</v>
      </c>
      <c r="G31" s="23">
        <v>0</v>
      </c>
      <c r="H31" s="23">
        <v>2</v>
      </c>
      <c r="I31" s="23">
        <v>4</v>
      </c>
    </row>
    <row r="32" spans="1:9" x14ac:dyDescent="0.3">
      <c r="A32" s="23" t="s">
        <v>458</v>
      </c>
      <c r="B32" s="23">
        <v>3</v>
      </c>
      <c r="C32" s="24" t="s">
        <v>171</v>
      </c>
      <c r="D32" s="23" t="s">
        <v>547</v>
      </c>
      <c r="E32" s="24" t="s">
        <v>548</v>
      </c>
      <c r="F32" s="23">
        <v>2</v>
      </c>
      <c r="G32" s="23">
        <v>0</v>
      </c>
      <c r="H32" s="23">
        <v>2</v>
      </c>
      <c r="I32" s="23">
        <v>4</v>
      </c>
    </row>
    <row r="33" spans="1:9" x14ac:dyDescent="0.3">
      <c r="A33" s="23" t="s">
        <v>458</v>
      </c>
      <c r="B33" s="23">
        <v>3</v>
      </c>
      <c r="C33" s="24" t="s">
        <v>171</v>
      </c>
      <c r="D33" s="23" t="s">
        <v>549</v>
      </c>
      <c r="E33" s="24" t="s">
        <v>141</v>
      </c>
      <c r="F33" s="23">
        <v>2</v>
      </c>
      <c r="G33" s="23">
        <v>0</v>
      </c>
      <c r="H33" s="23">
        <v>2</v>
      </c>
      <c r="I33" s="23">
        <v>4</v>
      </c>
    </row>
    <row r="34" spans="1:9" x14ac:dyDescent="0.3">
      <c r="A34" s="23" t="s">
        <v>458</v>
      </c>
      <c r="B34" s="23">
        <v>3</v>
      </c>
      <c r="C34" s="24" t="s">
        <v>171</v>
      </c>
      <c r="D34" s="23" t="s">
        <v>550</v>
      </c>
      <c r="E34" s="24" t="s">
        <v>551</v>
      </c>
      <c r="F34" s="23">
        <v>2</v>
      </c>
      <c r="G34" s="23">
        <v>0</v>
      </c>
      <c r="H34" s="23">
        <v>2</v>
      </c>
      <c r="I34" s="23">
        <v>4</v>
      </c>
    </row>
    <row r="35" spans="1:9" x14ac:dyDescent="0.3">
      <c r="A35" s="23" t="s">
        <v>458</v>
      </c>
      <c r="B35" s="23">
        <v>3</v>
      </c>
      <c r="C35" s="24" t="s">
        <v>171</v>
      </c>
      <c r="D35" s="23" t="s">
        <v>552</v>
      </c>
      <c r="E35" s="24" t="s">
        <v>553</v>
      </c>
      <c r="F35" s="23">
        <v>2</v>
      </c>
      <c r="G35" s="23">
        <v>0</v>
      </c>
      <c r="H35" s="23">
        <v>2</v>
      </c>
      <c r="I35" s="23">
        <v>4</v>
      </c>
    </row>
    <row r="36" spans="1:9" x14ac:dyDescent="0.3">
      <c r="A36" s="23" t="s">
        <v>458</v>
      </c>
      <c r="B36" s="23">
        <v>3</v>
      </c>
      <c r="C36" s="24" t="s">
        <v>171</v>
      </c>
      <c r="D36" s="23" t="s">
        <v>554</v>
      </c>
      <c r="E36" s="24" t="s">
        <v>555</v>
      </c>
      <c r="F36" s="23">
        <v>2</v>
      </c>
      <c r="G36" s="23">
        <v>0</v>
      </c>
      <c r="H36" s="23">
        <v>2</v>
      </c>
      <c r="I36" s="23">
        <v>4</v>
      </c>
    </row>
    <row r="37" spans="1:9" x14ac:dyDescent="0.3">
      <c r="A37" s="23" t="s">
        <v>458</v>
      </c>
      <c r="B37" s="23">
        <v>4</v>
      </c>
      <c r="C37" s="24" t="s">
        <v>243</v>
      </c>
      <c r="D37" s="23" t="s">
        <v>489</v>
      </c>
      <c r="E37" s="24" t="s">
        <v>490</v>
      </c>
      <c r="F37" s="23">
        <v>2</v>
      </c>
      <c r="G37" s="23">
        <v>0</v>
      </c>
      <c r="H37" s="23">
        <v>2</v>
      </c>
      <c r="I37" s="23">
        <v>3</v>
      </c>
    </row>
    <row r="38" spans="1:9" x14ac:dyDescent="0.3">
      <c r="A38" s="23" t="s">
        <v>458</v>
      </c>
      <c r="B38" s="23">
        <v>4</v>
      </c>
      <c r="C38" s="24" t="s">
        <v>243</v>
      </c>
      <c r="D38" s="23" t="s">
        <v>556</v>
      </c>
      <c r="E38" s="24" t="s">
        <v>557</v>
      </c>
      <c r="F38" s="23">
        <v>2</v>
      </c>
      <c r="G38" s="23">
        <v>0</v>
      </c>
      <c r="H38" s="23">
        <v>2</v>
      </c>
      <c r="I38" s="23">
        <v>3</v>
      </c>
    </row>
    <row r="39" spans="1:9" x14ac:dyDescent="0.3">
      <c r="A39" s="23" t="s">
        <v>458</v>
      </c>
      <c r="B39" s="23">
        <v>4</v>
      </c>
      <c r="C39" s="24" t="s">
        <v>243</v>
      </c>
      <c r="D39" s="23" t="s">
        <v>497</v>
      </c>
      <c r="E39" s="24" t="s">
        <v>498</v>
      </c>
      <c r="F39" s="23">
        <v>2</v>
      </c>
      <c r="G39" s="23">
        <v>0</v>
      </c>
      <c r="H39" s="23">
        <v>2</v>
      </c>
      <c r="I39" s="23">
        <v>3</v>
      </c>
    </row>
    <row r="40" spans="1:9" x14ac:dyDescent="0.3">
      <c r="A40" s="23" t="s">
        <v>458</v>
      </c>
      <c r="B40" s="23">
        <v>4</v>
      </c>
      <c r="C40" s="24" t="s">
        <v>243</v>
      </c>
      <c r="D40" s="23" t="s">
        <v>499</v>
      </c>
      <c r="E40" s="24" t="s">
        <v>181</v>
      </c>
      <c r="F40" s="23">
        <v>2</v>
      </c>
      <c r="G40" s="23">
        <v>0</v>
      </c>
      <c r="H40" s="23">
        <v>2</v>
      </c>
      <c r="I40" s="23">
        <v>3</v>
      </c>
    </row>
    <row r="41" spans="1:9" x14ac:dyDescent="0.3">
      <c r="A41" s="23" t="s">
        <v>458</v>
      </c>
      <c r="B41" s="23">
        <v>4</v>
      </c>
      <c r="C41" s="24" t="s">
        <v>243</v>
      </c>
      <c r="D41" s="23" t="s">
        <v>500</v>
      </c>
      <c r="E41" s="24" t="s">
        <v>501</v>
      </c>
      <c r="F41" s="23">
        <v>2</v>
      </c>
      <c r="G41" s="23">
        <v>0</v>
      </c>
      <c r="H41" s="23">
        <v>2</v>
      </c>
      <c r="I41" s="23">
        <v>3</v>
      </c>
    </row>
    <row r="42" spans="1:9" x14ac:dyDescent="0.3">
      <c r="A42" s="23" t="s">
        <v>458</v>
      </c>
      <c r="B42" s="23">
        <v>4</v>
      </c>
      <c r="C42" s="24" t="s">
        <v>243</v>
      </c>
      <c r="D42" s="23" t="s">
        <v>558</v>
      </c>
      <c r="E42" s="24" t="s">
        <v>559</v>
      </c>
      <c r="F42" s="23">
        <v>2</v>
      </c>
      <c r="G42" s="23">
        <v>0</v>
      </c>
      <c r="H42" s="23">
        <v>2</v>
      </c>
      <c r="I42" s="23">
        <v>3</v>
      </c>
    </row>
    <row r="43" spans="1:9" x14ac:dyDescent="0.3">
      <c r="A43" s="23" t="s">
        <v>458</v>
      </c>
      <c r="B43" s="23">
        <v>4</v>
      </c>
      <c r="C43" s="24" t="s">
        <v>243</v>
      </c>
      <c r="D43" s="23" t="s">
        <v>502</v>
      </c>
      <c r="E43" s="24" t="s">
        <v>72</v>
      </c>
      <c r="F43" s="23">
        <v>2</v>
      </c>
      <c r="G43" s="23">
        <v>0</v>
      </c>
      <c r="H43" s="23">
        <v>2</v>
      </c>
      <c r="I43" s="23">
        <v>3</v>
      </c>
    </row>
    <row r="44" spans="1:9" x14ac:dyDescent="0.3">
      <c r="A44" s="23" t="s">
        <v>458</v>
      </c>
      <c r="B44" s="23">
        <v>4</v>
      </c>
      <c r="C44" s="24" t="s">
        <v>243</v>
      </c>
      <c r="D44" s="23" t="s">
        <v>560</v>
      </c>
      <c r="E44" s="24" t="s">
        <v>561</v>
      </c>
      <c r="F44" s="23">
        <v>2</v>
      </c>
      <c r="G44" s="23">
        <v>0</v>
      </c>
      <c r="H44" s="23">
        <v>2</v>
      </c>
      <c r="I44" s="23">
        <v>3</v>
      </c>
    </row>
    <row r="45" spans="1:9" x14ac:dyDescent="0.3">
      <c r="A45" s="23" t="s">
        <v>458</v>
      </c>
      <c r="B45" s="23">
        <v>4</v>
      </c>
      <c r="C45" s="24" t="s">
        <v>230</v>
      </c>
      <c r="D45" s="23" t="s">
        <v>519</v>
      </c>
      <c r="E45" s="24" t="s">
        <v>520</v>
      </c>
      <c r="F45" s="23">
        <v>2</v>
      </c>
      <c r="G45" s="23">
        <v>0</v>
      </c>
      <c r="H45" s="23">
        <v>2</v>
      </c>
      <c r="I45" s="23">
        <v>4</v>
      </c>
    </row>
    <row r="46" spans="1:9" x14ac:dyDescent="0.3">
      <c r="A46" s="23" t="s">
        <v>458</v>
      </c>
      <c r="B46" s="23">
        <v>4</v>
      </c>
      <c r="C46" s="24" t="s">
        <v>230</v>
      </c>
      <c r="D46" s="23" t="s">
        <v>525</v>
      </c>
      <c r="E46" s="24" t="s">
        <v>526</v>
      </c>
      <c r="F46" s="23">
        <v>2</v>
      </c>
      <c r="G46" s="23">
        <v>0</v>
      </c>
      <c r="H46" s="23">
        <v>2</v>
      </c>
      <c r="I46" s="23">
        <v>4</v>
      </c>
    </row>
    <row r="47" spans="1:9" x14ac:dyDescent="0.3">
      <c r="A47" s="23" t="s">
        <v>458</v>
      </c>
      <c r="B47" s="23">
        <v>4</v>
      </c>
      <c r="C47" s="24" t="s">
        <v>230</v>
      </c>
      <c r="D47" s="23" t="s">
        <v>562</v>
      </c>
      <c r="E47" s="24" t="s">
        <v>563</v>
      </c>
      <c r="F47" s="23">
        <v>2</v>
      </c>
      <c r="G47" s="23">
        <v>0</v>
      </c>
      <c r="H47" s="23">
        <v>2</v>
      </c>
      <c r="I47" s="23">
        <v>4</v>
      </c>
    </row>
    <row r="48" spans="1:9" x14ac:dyDescent="0.3">
      <c r="A48" s="23" t="s">
        <v>458</v>
      </c>
      <c r="B48" s="23">
        <v>4</v>
      </c>
      <c r="C48" s="24" t="s">
        <v>230</v>
      </c>
      <c r="D48" s="23" t="s">
        <v>564</v>
      </c>
      <c r="E48" s="24" t="s">
        <v>565</v>
      </c>
      <c r="F48" s="23">
        <v>2</v>
      </c>
      <c r="G48" s="23">
        <v>0</v>
      </c>
      <c r="H48" s="23">
        <v>2</v>
      </c>
      <c r="I48" s="23">
        <v>4</v>
      </c>
    </row>
    <row r="49" spans="1:9" x14ac:dyDescent="0.3">
      <c r="A49" s="23" t="s">
        <v>458</v>
      </c>
      <c r="B49" s="23">
        <v>4</v>
      </c>
      <c r="C49" s="24" t="s">
        <v>211</v>
      </c>
      <c r="D49" s="23" t="s">
        <v>566</v>
      </c>
      <c r="E49" s="24" t="s">
        <v>567</v>
      </c>
      <c r="F49" s="23">
        <v>2</v>
      </c>
      <c r="G49" s="23">
        <v>0</v>
      </c>
      <c r="H49" s="23">
        <v>2</v>
      </c>
      <c r="I49" s="23">
        <v>4</v>
      </c>
    </row>
    <row r="50" spans="1:9" x14ac:dyDescent="0.3">
      <c r="A50" s="23" t="s">
        <v>458</v>
      </c>
      <c r="B50" s="23">
        <v>4</v>
      </c>
      <c r="C50" s="24" t="s">
        <v>211</v>
      </c>
      <c r="D50" s="23" t="s">
        <v>535</v>
      </c>
      <c r="E50" s="24" t="s">
        <v>536</v>
      </c>
      <c r="F50" s="23">
        <v>2</v>
      </c>
      <c r="G50" s="23">
        <v>0</v>
      </c>
      <c r="H50" s="23">
        <v>2</v>
      </c>
      <c r="I50" s="23">
        <v>4</v>
      </c>
    </row>
    <row r="51" spans="1:9" x14ac:dyDescent="0.3">
      <c r="A51" s="23" t="s">
        <v>458</v>
      </c>
      <c r="B51" s="23">
        <v>4</v>
      </c>
      <c r="C51" s="24" t="s">
        <v>211</v>
      </c>
      <c r="D51" s="23" t="s">
        <v>568</v>
      </c>
      <c r="E51" s="24" t="s">
        <v>569</v>
      </c>
      <c r="F51" s="23">
        <v>2</v>
      </c>
      <c r="G51" s="23">
        <v>0</v>
      </c>
      <c r="H51" s="23">
        <v>2</v>
      </c>
      <c r="I51" s="23">
        <v>4</v>
      </c>
    </row>
    <row r="52" spans="1:9" x14ac:dyDescent="0.3">
      <c r="A52" s="23" t="s">
        <v>458</v>
      </c>
      <c r="B52" s="23">
        <v>4</v>
      </c>
      <c r="C52" s="24" t="s">
        <v>211</v>
      </c>
      <c r="D52" s="23" t="s">
        <v>570</v>
      </c>
      <c r="E52" s="24" t="s">
        <v>571</v>
      </c>
      <c r="F52" s="23">
        <v>2</v>
      </c>
      <c r="G52" s="23">
        <v>0</v>
      </c>
      <c r="H52" s="23">
        <v>2</v>
      </c>
      <c r="I52" s="23">
        <v>4</v>
      </c>
    </row>
    <row r="53" spans="1:9" x14ac:dyDescent="0.3">
      <c r="A53" s="23" t="s">
        <v>458</v>
      </c>
      <c r="B53" s="23">
        <v>4</v>
      </c>
      <c r="C53" s="24" t="s">
        <v>211</v>
      </c>
      <c r="D53" s="23" t="s">
        <v>549</v>
      </c>
      <c r="E53" s="24" t="s">
        <v>141</v>
      </c>
      <c r="F53" s="23">
        <v>2</v>
      </c>
      <c r="G53" s="23">
        <v>0</v>
      </c>
      <c r="H53" s="23">
        <v>2</v>
      </c>
      <c r="I53" s="23">
        <v>4</v>
      </c>
    </row>
    <row r="54" spans="1:9" x14ac:dyDescent="0.3">
      <c r="A54" s="23" t="s">
        <v>458</v>
      </c>
      <c r="B54" s="23">
        <v>5</v>
      </c>
      <c r="C54" s="24" t="s">
        <v>298</v>
      </c>
      <c r="D54" s="23" t="s">
        <v>489</v>
      </c>
      <c r="E54" s="24" t="s">
        <v>490</v>
      </c>
      <c r="F54" s="23">
        <v>2</v>
      </c>
      <c r="G54" s="23">
        <v>0</v>
      </c>
      <c r="H54" s="23">
        <v>2</v>
      </c>
      <c r="I54" s="23">
        <v>3</v>
      </c>
    </row>
    <row r="55" spans="1:9" x14ac:dyDescent="0.3">
      <c r="A55" s="23" t="s">
        <v>458</v>
      </c>
      <c r="B55" s="23">
        <v>5</v>
      </c>
      <c r="C55" s="24" t="s">
        <v>298</v>
      </c>
      <c r="D55" s="23" t="s">
        <v>493</v>
      </c>
      <c r="E55" s="24" t="s">
        <v>494</v>
      </c>
      <c r="F55" s="23">
        <v>2</v>
      </c>
      <c r="G55" s="23">
        <v>0</v>
      </c>
      <c r="H55" s="23">
        <v>2</v>
      </c>
      <c r="I55" s="23">
        <v>3</v>
      </c>
    </row>
    <row r="56" spans="1:9" x14ac:dyDescent="0.3">
      <c r="A56" s="23" t="s">
        <v>458</v>
      </c>
      <c r="B56" s="23">
        <v>5</v>
      </c>
      <c r="C56" s="24" t="s">
        <v>298</v>
      </c>
      <c r="D56" s="23" t="s">
        <v>503</v>
      </c>
      <c r="E56" s="24" t="s">
        <v>504</v>
      </c>
      <c r="F56" s="23">
        <v>2</v>
      </c>
      <c r="G56" s="23">
        <v>0</v>
      </c>
      <c r="H56" s="23">
        <v>2</v>
      </c>
      <c r="I56" s="23">
        <v>3</v>
      </c>
    </row>
    <row r="57" spans="1:9" x14ac:dyDescent="0.3">
      <c r="A57" s="23" t="s">
        <v>458</v>
      </c>
      <c r="B57" s="23">
        <v>5</v>
      </c>
      <c r="C57" s="24" t="s">
        <v>286</v>
      </c>
      <c r="D57" s="23" t="s">
        <v>511</v>
      </c>
      <c r="E57" s="24" t="s">
        <v>512</v>
      </c>
      <c r="F57" s="23">
        <v>2</v>
      </c>
      <c r="G57" s="23">
        <v>0</v>
      </c>
      <c r="H57" s="23">
        <v>2</v>
      </c>
      <c r="I57" s="23">
        <v>4</v>
      </c>
    </row>
    <row r="58" spans="1:9" x14ac:dyDescent="0.3">
      <c r="A58" s="23" t="s">
        <v>458</v>
      </c>
      <c r="B58" s="23">
        <v>5</v>
      </c>
      <c r="C58" s="24" t="s">
        <v>286</v>
      </c>
      <c r="D58" s="23" t="s">
        <v>521</v>
      </c>
      <c r="E58" s="24" t="s">
        <v>522</v>
      </c>
      <c r="F58" s="23">
        <v>2</v>
      </c>
      <c r="G58" s="23">
        <v>0</v>
      </c>
      <c r="H58" s="23">
        <v>2</v>
      </c>
      <c r="I58" s="23">
        <v>4</v>
      </c>
    </row>
    <row r="59" spans="1:9" x14ac:dyDescent="0.3">
      <c r="A59" s="23" t="s">
        <v>458</v>
      </c>
      <c r="B59" s="23">
        <v>5</v>
      </c>
      <c r="C59" s="24" t="s">
        <v>286</v>
      </c>
      <c r="D59" s="23" t="s">
        <v>527</v>
      </c>
      <c r="E59" s="24" t="s">
        <v>528</v>
      </c>
      <c r="F59" s="23">
        <v>2</v>
      </c>
      <c r="G59" s="23">
        <v>0</v>
      </c>
      <c r="H59" s="23">
        <v>2</v>
      </c>
      <c r="I59" s="23">
        <v>4</v>
      </c>
    </row>
    <row r="60" spans="1:9" x14ac:dyDescent="0.3">
      <c r="A60" s="23" t="s">
        <v>458</v>
      </c>
      <c r="B60" s="23">
        <v>5</v>
      </c>
      <c r="C60" s="24" t="s">
        <v>274</v>
      </c>
      <c r="D60" s="23" t="s">
        <v>572</v>
      </c>
      <c r="E60" s="24" t="s">
        <v>573</v>
      </c>
      <c r="F60" s="23">
        <v>2</v>
      </c>
      <c r="G60" s="23">
        <v>0</v>
      </c>
      <c r="H60" s="23">
        <v>2</v>
      </c>
      <c r="I60" s="23">
        <v>4</v>
      </c>
    </row>
    <row r="61" spans="1:9" x14ac:dyDescent="0.3">
      <c r="A61" s="23" t="s">
        <v>458</v>
      </c>
      <c r="B61" s="23">
        <v>5</v>
      </c>
      <c r="C61" s="24" t="s">
        <v>274</v>
      </c>
      <c r="D61" s="23" t="s">
        <v>574</v>
      </c>
      <c r="E61" s="24" t="s">
        <v>575</v>
      </c>
      <c r="F61" s="23">
        <v>2</v>
      </c>
      <c r="G61" s="23">
        <v>0</v>
      </c>
      <c r="H61" s="23">
        <v>2</v>
      </c>
      <c r="I61" s="23">
        <v>4</v>
      </c>
    </row>
    <row r="62" spans="1:9" x14ac:dyDescent="0.3">
      <c r="A62" s="23" t="s">
        <v>458</v>
      </c>
      <c r="B62" s="23">
        <v>5</v>
      </c>
      <c r="C62" s="24" t="s">
        <v>274</v>
      </c>
      <c r="D62" s="23" t="s">
        <v>576</v>
      </c>
      <c r="E62" s="24" t="s">
        <v>577</v>
      </c>
      <c r="F62" s="23">
        <v>2</v>
      </c>
      <c r="G62" s="23">
        <v>0</v>
      </c>
      <c r="H62" s="23">
        <v>2</v>
      </c>
      <c r="I62" s="23">
        <v>4</v>
      </c>
    </row>
    <row r="63" spans="1:9" x14ac:dyDescent="0.3">
      <c r="A63" s="23" t="s">
        <v>458</v>
      </c>
      <c r="B63" s="23">
        <v>5</v>
      </c>
      <c r="C63" s="24" t="s">
        <v>274</v>
      </c>
      <c r="D63" s="23" t="s">
        <v>578</v>
      </c>
      <c r="E63" s="24" t="s">
        <v>579</v>
      </c>
      <c r="F63" s="23">
        <v>2</v>
      </c>
      <c r="G63" s="23">
        <v>0</v>
      </c>
      <c r="H63" s="23">
        <v>2</v>
      </c>
      <c r="I63" s="23">
        <v>4</v>
      </c>
    </row>
    <row r="64" spans="1:9" x14ac:dyDescent="0.3">
      <c r="A64" s="23" t="s">
        <v>458</v>
      </c>
      <c r="B64" s="23">
        <v>6</v>
      </c>
      <c r="C64" s="24" t="s">
        <v>349</v>
      </c>
      <c r="D64" s="23" t="s">
        <v>580</v>
      </c>
      <c r="E64" s="24" t="s">
        <v>581</v>
      </c>
      <c r="F64" s="23">
        <v>2</v>
      </c>
      <c r="G64" s="23">
        <v>0</v>
      </c>
      <c r="H64" s="23">
        <v>2</v>
      </c>
      <c r="I64" s="23">
        <v>3</v>
      </c>
    </row>
    <row r="65" spans="1:9" x14ac:dyDescent="0.3">
      <c r="A65" s="23" t="s">
        <v>458</v>
      </c>
      <c r="B65" s="23">
        <v>6</v>
      </c>
      <c r="C65" s="24" t="s">
        <v>349</v>
      </c>
      <c r="D65" s="23" t="s">
        <v>560</v>
      </c>
      <c r="E65" s="24" t="s">
        <v>561</v>
      </c>
      <c r="F65" s="23">
        <v>2</v>
      </c>
      <c r="G65" s="23">
        <v>0</v>
      </c>
      <c r="H65" s="23">
        <v>2</v>
      </c>
      <c r="I65" s="23">
        <v>3</v>
      </c>
    </row>
    <row r="66" spans="1:9" x14ac:dyDescent="0.3">
      <c r="A66" s="23" t="s">
        <v>458</v>
      </c>
      <c r="B66" s="23">
        <v>6</v>
      </c>
      <c r="C66" s="24" t="s">
        <v>333</v>
      </c>
      <c r="D66" s="23" t="s">
        <v>523</v>
      </c>
      <c r="E66" s="24" t="s">
        <v>524</v>
      </c>
      <c r="F66" s="23">
        <v>2</v>
      </c>
      <c r="G66" s="23">
        <v>0</v>
      </c>
      <c r="H66" s="23">
        <v>2</v>
      </c>
      <c r="I66" s="23">
        <v>4</v>
      </c>
    </row>
    <row r="67" spans="1:9" x14ac:dyDescent="0.3">
      <c r="A67" s="23" t="s">
        <v>458</v>
      </c>
      <c r="B67" s="23">
        <v>6</v>
      </c>
      <c r="C67" s="24" t="s">
        <v>333</v>
      </c>
      <c r="D67" s="23" t="s">
        <v>582</v>
      </c>
      <c r="E67" s="24" t="s">
        <v>583</v>
      </c>
      <c r="F67" s="23">
        <v>2</v>
      </c>
      <c r="G67" s="23">
        <v>0</v>
      </c>
      <c r="H67" s="23">
        <v>2</v>
      </c>
      <c r="I67" s="23">
        <v>4</v>
      </c>
    </row>
    <row r="68" spans="1:9" x14ac:dyDescent="0.3">
      <c r="A68" s="23" t="s">
        <v>458</v>
      </c>
      <c r="B68" s="23">
        <v>6</v>
      </c>
      <c r="C68" s="24" t="s">
        <v>342</v>
      </c>
      <c r="D68" s="23" t="s">
        <v>566</v>
      </c>
      <c r="E68" s="24" t="s">
        <v>567</v>
      </c>
      <c r="F68" s="23">
        <v>2</v>
      </c>
      <c r="G68" s="23">
        <v>0</v>
      </c>
      <c r="H68" s="23">
        <v>2</v>
      </c>
      <c r="I68" s="23">
        <v>4</v>
      </c>
    </row>
    <row r="69" spans="1:9" x14ac:dyDescent="0.3">
      <c r="A69" s="23" t="s">
        <v>458</v>
      </c>
      <c r="B69" s="23">
        <v>6</v>
      </c>
      <c r="C69" s="24" t="s">
        <v>342</v>
      </c>
      <c r="D69" s="23" t="s">
        <v>572</v>
      </c>
      <c r="E69" s="24" t="s">
        <v>573</v>
      </c>
      <c r="F69" s="23">
        <v>2</v>
      </c>
      <c r="G69" s="23">
        <v>0</v>
      </c>
      <c r="H69" s="23">
        <v>2</v>
      </c>
      <c r="I69" s="23">
        <v>4</v>
      </c>
    </row>
    <row r="70" spans="1:9" x14ac:dyDescent="0.3">
      <c r="A70" s="23" t="s">
        <v>458</v>
      </c>
      <c r="B70" s="23">
        <v>6</v>
      </c>
      <c r="C70" s="24" t="s">
        <v>342</v>
      </c>
      <c r="D70" s="23" t="s">
        <v>539</v>
      </c>
      <c r="E70" s="24" t="s">
        <v>540</v>
      </c>
      <c r="F70" s="23">
        <v>2</v>
      </c>
      <c r="G70" s="23">
        <v>0</v>
      </c>
      <c r="H70" s="23">
        <v>2</v>
      </c>
      <c r="I70" s="23">
        <v>4</v>
      </c>
    </row>
    <row r="71" spans="1:9" x14ac:dyDescent="0.3">
      <c r="A71" s="23" t="s">
        <v>458</v>
      </c>
      <c r="B71" s="23">
        <v>6</v>
      </c>
      <c r="C71" s="24" t="s">
        <v>342</v>
      </c>
      <c r="D71" s="23" t="s">
        <v>541</v>
      </c>
      <c r="E71" s="24" t="s">
        <v>542</v>
      </c>
      <c r="F71" s="23">
        <v>2</v>
      </c>
      <c r="G71" s="23">
        <v>0</v>
      </c>
      <c r="H71" s="23">
        <v>2</v>
      </c>
      <c r="I71" s="23">
        <v>4</v>
      </c>
    </row>
    <row r="72" spans="1:9" x14ac:dyDescent="0.3">
      <c r="A72" s="23" t="s">
        <v>458</v>
      </c>
      <c r="B72" s="23">
        <v>6</v>
      </c>
      <c r="C72" s="24" t="s">
        <v>342</v>
      </c>
      <c r="D72" s="23" t="s">
        <v>584</v>
      </c>
      <c r="E72" s="24" t="s">
        <v>585</v>
      </c>
      <c r="F72" s="23">
        <v>2</v>
      </c>
      <c r="G72" s="23">
        <v>0</v>
      </c>
      <c r="H72" s="23">
        <v>2</v>
      </c>
      <c r="I72" s="23">
        <v>4</v>
      </c>
    </row>
    <row r="73" spans="1:9" x14ac:dyDescent="0.3">
      <c r="A73" s="23" t="s">
        <v>458</v>
      </c>
      <c r="B73" s="23">
        <v>6</v>
      </c>
      <c r="C73" s="24" t="s">
        <v>342</v>
      </c>
      <c r="D73" s="23" t="s">
        <v>545</v>
      </c>
      <c r="E73" s="24" t="s">
        <v>546</v>
      </c>
      <c r="F73" s="23">
        <v>2</v>
      </c>
      <c r="G73" s="23">
        <v>0</v>
      </c>
      <c r="H73" s="23">
        <v>2</v>
      </c>
      <c r="I73" s="23">
        <v>4</v>
      </c>
    </row>
    <row r="74" spans="1:9" x14ac:dyDescent="0.3">
      <c r="A74" s="23" t="s">
        <v>458</v>
      </c>
      <c r="B74" s="23">
        <v>6</v>
      </c>
      <c r="C74" s="24" t="s">
        <v>342</v>
      </c>
      <c r="D74" s="23" t="s">
        <v>552</v>
      </c>
      <c r="E74" s="24" t="s">
        <v>553</v>
      </c>
      <c r="F74" s="23">
        <v>2</v>
      </c>
      <c r="G74" s="23">
        <v>0</v>
      </c>
      <c r="H74" s="23">
        <v>2</v>
      </c>
      <c r="I74" s="23">
        <v>4</v>
      </c>
    </row>
    <row r="75" spans="1:9" x14ac:dyDescent="0.3">
      <c r="A75" s="23" t="s">
        <v>458</v>
      </c>
      <c r="B75" s="23">
        <v>6</v>
      </c>
      <c r="C75" s="24" t="s">
        <v>342</v>
      </c>
      <c r="D75" s="23" t="s">
        <v>586</v>
      </c>
      <c r="E75" s="24" t="s">
        <v>587</v>
      </c>
      <c r="F75" s="23">
        <v>2</v>
      </c>
      <c r="G75" s="23">
        <v>0</v>
      </c>
      <c r="H75" s="23">
        <v>2</v>
      </c>
      <c r="I75" s="23">
        <v>4</v>
      </c>
    </row>
    <row r="76" spans="1:9" x14ac:dyDescent="0.3">
      <c r="A76" s="23" t="s">
        <v>458</v>
      </c>
      <c r="B76" s="23">
        <v>7</v>
      </c>
      <c r="C76" s="24" t="s">
        <v>406</v>
      </c>
      <c r="D76" s="23" t="s">
        <v>513</v>
      </c>
      <c r="E76" s="24" t="s">
        <v>514</v>
      </c>
      <c r="F76" s="23">
        <v>2</v>
      </c>
      <c r="G76" s="23">
        <v>0</v>
      </c>
      <c r="H76" s="23">
        <v>2</v>
      </c>
      <c r="I76" s="23">
        <v>4</v>
      </c>
    </row>
    <row r="77" spans="1:9" x14ac:dyDescent="0.3">
      <c r="A77" s="23" t="s">
        <v>458</v>
      </c>
      <c r="B77" s="23">
        <v>7</v>
      </c>
      <c r="C77" s="24" t="s">
        <v>406</v>
      </c>
      <c r="D77" s="23" t="s">
        <v>515</v>
      </c>
      <c r="E77" s="24" t="s">
        <v>516</v>
      </c>
      <c r="F77" s="23">
        <v>2</v>
      </c>
      <c r="G77" s="23">
        <v>0</v>
      </c>
      <c r="H77" s="23">
        <v>2</v>
      </c>
      <c r="I77" s="23">
        <v>4</v>
      </c>
    </row>
    <row r="78" spans="1:9" x14ac:dyDescent="0.3">
      <c r="A78" s="23" t="s">
        <v>458</v>
      </c>
      <c r="B78" s="23">
        <v>7</v>
      </c>
      <c r="C78" s="24" t="s">
        <v>406</v>
      </c>
      <c r="D78" s="23" t="s">
        <v>527</v>
      </c>
      <c r="E78" s="24" t="s">
        <v>528</v>
      </c>
      <c r="F78" s="23">
        <v>2</v>
      </c>
      <c r="G78" s="23">
        <v>0</v>
      </c>
      <c r="H78" s="23">
        <v>2</v>
      </c>
      <c r="I78" s="23">
        <v>4</v>
      </c>
    </row>
    <row r="79" spans="1:9" x14ac:dyDescent="0.3">
      <c r="A79" s="23" t="s">
        <v>458</v>
      </c>
      <c r="B79" s="23">
        <v>7</v>
      </c>
      <c r="C79" s="24" t="s">
        <v>406</v>
      </c>
      <c r="D79" s="23" t="s">
        <v>582</v>
      </c>
      <c r="E79" s="24" t="s">
        <v>583</v>
      </c>
      <c r="F79" s="23">
        <v>2</v>
      </c>
      <c r="G79" s="23">
        <v>0</v>
      </c>
      <c r="H79" s="23">
        <v>2</v>
      </c>
      <c r="I79" s="23">
        <v>4</v>
      </c>
    </row>
    <row r="80" spans="1:9" x14ac:dyDescent="0.3">
      <c r="A80" s="23" t="s">
        <v>458</v>
      </c>
      <c r="B80" s="23">
        <v>7</v>
      </c>
      <c r="C80" s="24" t="s">
        <v>406</v>
      </c>
      <c r="D80" s="23" t="s">
        <v>533</v>
      </c>
      <c r="E80" s="24" t="s">
        <v>534</v>
      </c>
      <c r="F80" s="23">
        <v>2</v>
      </c>
      <c r="G80" s="23">
        <v>0</v>
      </c>
      <c r="H80" s="23">
        <v>2</v>
      </c>
      <c r="I80" s="23">
        <v>4</v>
      </c>
    </row>
    <row r="81" spans="1:9" x14ac:dyDescent="0.3">
      <c r="A81" s="23" t="s">
        <v>458</v>
      </c>
      <c r="B81" s="23">
        <v>7</v>
      </c>
      <c r="C81" s="24" t="s">
        <v>406</v>
      </c>
      <c r="D81" s="23" t="s">
        <v>588</v>
      </c>
      <c r="E81" s="24" t="s">
        <v>585</v>
      </c>
      <c r="F81" s="23">
        <v>2</v>
      </c>
      <c r="G81" s="23">
        <v>0</v>
      </c>
      <c r="H81" s="23">
        <v>2</v>
      </c>
      <c r="I81" s="23">
        <v>4</v>
      </c>
    </row>
    <row r="82" spans="1:9" x14ac:dyDescent="0.3">
      <c r="A82" s="23" t="s">
        <v>458</v>
      </c>
      <c r="B82" s="23">
        <v>7</v>
      </c>
      <c r="C82" s="24" t="s">
        <v>382</v>
      </c>
      <c r="D82" s="23" t="s">
        <v>589</v>
      </c>
      <c r="E82" s="24" t="s">
        <v>590</v>
      </c>
      <c r="F82" s="23">
        <v>2</v>
      </c>
      <c r="G82" s="23">
        <v>0</v>
      </c>
      <c r="H82" s="23">
        <v>2</v>
      </c>
      <c r="I82" s="23">
        <v>4</v>
      </c>
    </row>
    <row r="83" spans="1:9" x14ac:dyDescent="0.3">
      <c r="A83" s="23" t="s">
        <v>458</v>
      </c>
      <c r="B83" s="23">
        <v>7</v>
      </c>
      <c r="C83" s="24" t="s">
        <v>382</v>
      </c>
      <c r="D83" s="23" t="s">
        <v>539</v>
      </c>
      <c r="E83" s="24" t="s">
        <v>540</v>
      </c>
      <c r="F83" s="23">
        <v>2</v>
      </c>
      <c r="G83" s="23">
        <v>0</v>
      </c>
      <c r="H83" s="23">
        <v>2</v>
      </c>
      <c r="I83" s="23">
        <v>4</v>
      </c>
    </row>
    <row r="84" spans="1:9" x14ac:dyDescent="0.3">
      <c r="A84" s="23" t="s">
        <v>458</v>
      </c>
      <c r="B84" s="23">
        <v>7</v>
      </c>
      <c r="C84" s="24" t="s">
        <v>382</v>
      </c>
      <c r="D84" s="23" t="s">
        <v>591</v>
      </c>
      <c r="E84" s="24" t="s">
        <v>592</v>
      </c>
      <c r="F84" s="23">
        <v>2</v>
      </c>
      <c r="G84" s="23">
        <v>0</v>
      </c>
      <c r="H84" s="23">
        <v>2</v>
      </c>
      <c r="I84" s="23">
        <v>4</v>
      </c>
    </row>
    <row r="85" spans="1:9" x14ac:dyDescent="0.3">
      <c r="A85" s="23" t="s">
        <v>458</v>
      </c>
      <c r="B85" s="23">
        <v>7</v>
      </c>
      <c r="C85" s="24" t="s">
        <v>382</v>
      </c>
      <c r="D85" s="23" t="s">
        <v>593</v>
      </c>
      <c r="E85" s="24" t="s">
        <v>594</v>
      </c>
      <c r="F85" s="23">
        <v>2</v>
      </c>
      <c r="G85" s="23">
        <v>0</v>
      </c>
      <c r="H85" s="23">
        <v>2</v>
      </c>
      <c r="I85" s="23">
        <v>4</v>
      </c>
    </row>
    <row r="86" spans="1:9" x14ac:dyDescent="0.3">
      <c r="A86" s="23" t="s">
        <v>458</v>
      </c>
      <c r="B86" s="23">
        <v>7</v>
      </c>
      <c r="C86" s="24" t="s">
        <v>382</v>
      </c>
      <c r="D86" s="23" t="s">
        <v>595</v>
      </c>
      <c r="E86" s="24" t="s">
        <v>596</v>
      </c>
      <c r="F86" s="23">
        <v>2</v>
      </c>
      <c r="G86" s="23">
        <v>0</v>
      </c>
      <c r="H86" s="23">
        <v>2</v>
      </c>
      <c r="I86" s="23">
        <v>4</v>
      </c>
    </row>
    <row r="87" spans="1:9" x14ac:dyDescent="0.3">
      <c r="A87" s="23" t="s">
        <v>458</v>
      </c>
      <c r="B87" s="23">
        <v>8</v>
      </c>
      <c r="C87" s="24" t="s">
        <v>439</v>
      </c>
      <c r="D87" s="23" t="s">
        <v>597</v>
      </c>
      <c r="E87" s="24" t="s">
        <v>598</v>
      </c>
      <c r="F87" s="23">
        <v>2</v>
      </c>
      <c r="G87" s="23">
        <v>0</v>
      </c>
      <c r="H87" s="23">
        <v>2</v>
      </c>
      <c r="I87" s="23">
        <v>4</v>
      </c>
    </row>
    <row r="88" spans="1:9" x14ac:dyDescent="0.3">
      <c r="A88" s="23" t="s">
        <v>458</v>
      </c>
      <c r="B88" s="23">
        <v>8</v>
      </c>
      <c r="C88" s="24" t="s">
        <v>439</v>
      </c>
      <c r="D88" s="23" t="s">
        <v>517</v>
      </c>
      <c r="E88" s="24" t="s">
        <v>518</v>
      </c>
      <c r="F88" s="23">
        <v>2</v>
      </c>
      <c r="G88" s="23">
        <v>0</v>
      </c>
      <c r="H88" s="23">
        <v>2</v>
      </c>
      <c r="I88" s="23">
        <v>4</v>
      </c>
    </row>
    <row r="89" spans="1:9" x14ac:dyDescent="0.3">
      <c r="A89" s="23" t="s">
        <v>458</v>
      </c>
      <c r="B89" s="23">
        <v>8</v>
      </c>
      <c r="C89" s="24" t="s">
        <v>439</v>
      </c>
      <c r="D89" s="23" t="s">
        <v>519</v>
      </c>
      <c r="E89" s="24" t="s">
        <v>520</v>
      </c>
      <c r="F89" s="23">
        <v>2</v>
      </c>
      <c r="G89" s="23">
        <v>0</v>
      </c>
      <c r="H89" s="23">
        <v>2</v>
      </c>
      <c r="I89" s="23">
        <v>4</v>
      </c>
    </row>
    <row r="90" spans="1:9" x14ac:dyDescent="0.3">
      <c r="A90" s="23" t="s">
        <v>458</v>
      </c>
      <c r="B90" s="23">
        <v>8</v>
      </c>
      <c r="C90" s="24" t="s">
        <v>439</v>
      </c>
      <c r="D90" s="23" t="s">
        <v>521</v>
      </c>
      <c r="E90" s="24" t="s">
        <v>522</v>
      </c>
      <c r="F90" s="23">
        <v>2</v>
      </c>
      <c r="G90" s="23">
        <v>0</v>
      </c>
      <c r="H90" s="23">
        <v>2</v>
      </c>
      <c r="I90" s="23">
        <v>4</v>
      </c>
    </row>
    <row r="91" spans="1:9" x14ac:dyDescent="0.3">
      <c r="A91" s="23" t="s">
        <v>458</v>
      </c>
      <c r="B91" s="23">
        <v>8</v>
      </c>
      <c r="C91" s="24" t="s">
        <v>439</v>
      </c>
      <c r="D91" s="23" t="s">
        <v>531</v>
      </c>
      <c r="E91" s="24" t="s">
        <v>532</v>
      </c>
      <c r="F91" s="23">
        <v>2</v>
      </c>
      <c r="G91" s="23">
        <v>0</v>
      </c>
      <c r="H91" s="23">
        <v>2</v>
      </c>
      <c r="I91" s="23">
        <v>4</v>
      </c>
    </row>
    <row r="92" spans="1:9" x14ac:dyDescent="0.3">
      <c r="A92" s="23" t="s">
        <v>458</v>
      </c>
      <c r="B92" s="23">
        <v>8</v>
      </c>
      <c r="C92" s="24" t="s">
        <v>433</v>
      </c>
      <c r="D92" s="23" t="s">
        <v>566</v>
      </c>
      <c r="E92" s="24" t="s">
        <v>567</v>
      </c>
      <c r="F92" s="23">
        <v>2</v>
      </c>
      <c r="G92" s="23">
        <v>0</v>
      </c>
      <c r="H92" s="23">
        <v>2</v>
      </c>
      <c r="I92" s="23">
        <v>4</v>
      </c>
    </row>
    <row r="93" spans="1:9" x14ac:dyDescent="0.3">
      <c r="A93" s="23" t="s">
        <v>458</v>
      </c>
      <c r="B93" s="23">
        <v>8</v>
      </c>
      <c r="C93" s="24" t="s">
        <v>433</v>
      </c>
      <c r="D93" s="23" t="s">
        <v>570</v>
      </c>
      <c r="E93" s="24" t="s">
        <v>571</v>
      </c>
      <c r="F93" s="23">
        <v>2</v>
      </c>
      <c r="G93" s="23">
        <v>0</v>
      </c>
      <c r="H93" s="23">
        <v>2</v>
      </c>
      <c r="I93" s="23">
        <v>4</v>
      </c>
    </row>
    <row r="94" spans="1:9" x14ac:dyDescent="0.3">
      <c r="A94" s="23" t="s">
        <v>458</v>
      </c>
      <c r="B94" s="23">
        <v>8</v>
      </c>
      <c r="C94" s="24" t="s">
        <v>433</v>
      </c>
      <c r="D94" s="23" t="s">
        <v>539</v>
      </c>
      <c r="E94" s="24" t="s">
        <v>540</v>
      </c>
      <c r="F94" s="23">
        <v>2</v>
      </c>
      <c r="G94" s="23">
        <v>0</v>
      </c>
      <c r="H94" s="23">
        <v>2</v>
      </c>
      <c r="I94" s="23">
        <v>4</v>
      </c>
    </row>
    <row r="95" spans="1:9" x14ac:dyDescent="0.3">
      <c r="A95" s="23" t="s">
        <v>458</v>
      </c>
      <c r="B95" s="23">
        <v>8</v>
      </c>
      <c r="C95" s="24" t="s">
        <v>433</v>
      </c>
      <c r="D95" s="23" t="s">
        <v>599</v>
      </c>
      <c r="E95" s="24" t="s">
        <v>600</v>
      </c>
      <c r="F95" s="23">
        <v>2</v>
      </c>
      <c r="G95" s="23">
        <v>0</v>
      </c>
      <c r="H95" s="23">
        <v>2</v>
      </c>
      <c r="I95" s="23">
        <v>4</v>
      </c>
    </row>
    <row r="96" spans="1:9" x14ac:dyDescent="0.3">
      <c r="A96" s="23" t="s">
        <v>458</v>
      </c>
      <c r="B96" s="23">
        <v>8</v>
      </c>
      <c r="C96" s="24" t="s">
        <v>433</v>
      </c>
      <c r="D96" s="23" t="s">
        <v>584</v>
      </c>
      <c r="E96" s="24" t="s">
        <v>585</v>
      </c>
      <c r="F96" s="23">
        <v>2</v>
      </c>
      <c r="G96" s="23">
        <v>0</v>
      </c>
      <c r="H96" s="23">
        <v>2</v>
      </c>
      <c r="I96" s="23">
        <v>4</v>
      </c>
    </row>
    <row r="97" spans="1:9" x14ac:dyDescent="0.3">
      <c r="A97" s="23" t="s">
        <v>458</v>
      </c>
      <c r="B97" s="23">
        <v>8</v>
      </c>
      <c r="C97" s="24" t="s">
        <v>433</v>
      </c>
      <c r="D97" s="23" t="s">
        <v>543</v>
      </c>
      <c r="E97" s="24" t="s">
        <v>544</v>
      </c>
      <c r="F97" s="23">
        <v>2</v>
      </c>
      <c r="G97" s="23">
        <v>0</v>
      </c>
      <c r="H97" s="23">
        <v>2</v>
      </c>
      <c r="I97" s="23">
        <v>4</v>
      </c>
    </row>
    <row r="98" spans="1:9" x14ac:dyDescent="0.3">
      <c r="A98" s="23" t="s">
        <v>458</v>
      </c>
      <c r="B98" s="23">
        <v>8</v>
      </c>
      <c r="C98" s="24" t="s">
        <v>433</v>
      </c>
      <c r="D98" s="23" t="s">
        <v>601</v>
      </c>
      <c r="E98" s="24" t="s">
        <v>526</v>
      </c>
      <c r="F98" s="23">
        <v>2</v>
      </c>
      <c r="G98" s="23">
        <v>0</v>
      </c>
      <c r="H98" s="23">
        <v>2</v>
      </c>
      <c r="I98" s="23">
        <v>4</v>
      </c>
    </row>
    <row r="99" spans="1:9" x14ac:dyDescent="0.3">
      <c r="A99" s="23" t="s">
        <v>458</v>
      </c>
      <c r="B99" s="23">
        <v>8</v>
      </c>
      <c r="C99" s="24" t="s">
        <v>433</v>
      </c>
      <c r="D99" s="23" t="s">
        <v>602</v>
      </c>
      <c r="E99" s="24" t="s">
        <v>603</v>
      </c>
      <c r="F99" s="23">
        <v>2</v>
      </c>
      <c r="G99" s="23">
        <v>0</v>
      </c>
      <c r="H99" s="23">
        <v>2</v>
      </c>
      <c r="I99" s="23">
        <v>4</v>
      </c>
    </row>
    <row r="100" spans="1:9" ht="34.200000000000003" x14ac:dyDescent="0.3">
      <c r="A100" s="25" t="s">
        <v>459</v>
      </c>
      <c r="B100" s="25" t="s">
        <v>604</v>
      </c>
      <c r="C100" s="26" t="s">
        <v>605</v>
      </c>
      <c r="D100" s="25" t="s">
        <v>606</v>
      </c>
      <c r="E100" s="26" t="s">
        <v>607</v>
      </c>
      <c r="F100" s="25">
        <v>2</v>
      </c>
      <c r="G100" s="25">
        <v>0</v>
      </c>
      <c r="H100" s="25">
        <v>2</v>
      </c>
      <c r="I100" s="25">
        <v>2</v>
      </c>
    </row>
    <row r="101" spans="1:9" x14ac:dyDescent="0.3">
      <c r="A101" s="25" t="s">
        <v>459</v>
      </c>
      <c r="B101" s="25">
        <v>5</v>
      </c>
      <c r="C101" s="26" t="s">
        <v>276</v>
      </c>
      <c r="D101" s="25" t="s">
        <v>608</v>
      </c>
      <c r="E101" s="26" t="s">
        <v>536</v>
      </c>
      <c r="F101" s="25">
        <v>2</v>
      </c>
      <c r="G101" s="25">
        <v>0</v>
      </c>
      <c r="H101" s="25">
        <v>2</v>
      </c>
      <c r="I101" s="25">
        <v>4</v>
      </c>
    </row>
    <row r="102" spans="1:9" x14ac:dyDescent="0.3">
      <c r="A102" s="25" t="s">
        <v>459</v>
      </c>
      <c r="B102" s="25">
        <v>5</v>
      </c>
      <c r="C102" s="26" t="s">
        <v>276</v>
      </c>
      <c r="D102" s="25" t="s">
        <v>609</v>
      </c>
      <c r="E102" s="26" t="s">
        <v>610</v>
      </c>
      <c r="F102" s="25">
        <v>2</v>
      </c>
      <c r="G102" s="25">
        <v>0</v>
      </c>
      <c r="H102" s="25">
        <v>2</v>
      </c>
      <c r="I102" s="25">
        <v>4</v>
      </c>
    </row>
    <row r="103" spans="1:9" x14ac:dyDescent="0.3">
      <c r="A103" s="25" t="s">
        <v>459</v>
      </c>
      <c r="B103" s="25">
        <v>5</v>
      </c>
      <c r="C103" s="26" t="s">
        <v>276</v>
      </c>
      <c r="D103" s="25" t="s">
        <v>611</v>
      </c>
      <c r="E103" s="26" t="s">
        <v>612</v>
      </c>
      <c r="F103" s="25">
        <v>2</v>
      </c>
      <c r="G103" s="25">
        <v>0</v>
      </c>
      <c r="H103" s="25">
        <v>2</v>
      </c>
      <c r="I103" s="25">
        <v>4</v>
      </c>
    </row>
    <row r="104" spans="1:9" x14ac:dyDescent="0.3">
      <c r="A104" s="25" t="s">
        <v>459</v>
      </c>
      <c r="B104" s="25">
        <v>5</v>
      </c>
      <c r="C104" s="26" t="s">
        <v>276</v>
      </c>
      <c r="D104" s="25" t="s">
        <v>613</v>
      </c>
      <c r="E104" s="26" t="s">
        <v>614</v>
      </c>
      <c r="F104" s="25">
        <v>2</v>
      </c>
      <c r="G104" s="25">
        <v>0</v>
      </c>
      <c r="H104" s="25">
        <v>2</v>
      </c>
      <c r="I104" s="25">
        <v>4</v>
      </c>
    </row>
    <row r="105" spans="1:9" x14ac:dyDescent="0.3">
      <c r="A105" s="25" t="s">
        <v>459</v>
      </c>
      <c r="B105" s="25">
        <v>5</v>
      </c>
      <c r="C105" s="26" t="s">
        <v>276</v>
      </c>
      <c r="D105" s="25" t="s">
        <v>615</v>
      </c>
      <c r="E105" s="26" t="s">
        <v>616</v>
      </c>
      <c r="F105" s="25">
        <v>2</v>
      </c>
      <c r="G105" s="25">
        <v>0</v>
      </c>
      <c r="H105" s="25">
        <v>2</v>
      </c>
      <c r="I105" s="25">
        <v>4</v>
      </c>
    </row>
    <row r="106" spans="1:9" x14ac:dyDescent="0.3">
      <c r="A106" s="25" t="s">
        <v>459</v>
      </c>
      <c r="B106" s="25">
        <v>6</v>
      </c>
      <c r="C106" s="26" t="s">
        <v>351</v>
      </c>
      <c r="D106" s="25" t="s">
        <v>617</v>
      </c>
      <c r="E106" s="26" t="s">
        <v>561</v>
      </c>
      <c r="F106" s="25">
        <v>2</v>
      </c>
      <c r="G106" s="25">
        <v>0</v>
      </c>
      <c r="H106" s="25">
        <v>2</v>
      </c>
      <c r="I106" s="25">
        <v>3</v>
      </c>
    </row>
    <row r="107" spans="1:9" x14ac:dyDescent="0.3">
      <c r="A107" s="25" t="s">
        <v>459</v>
      </c>
      <c r="B107" s="25">
        <v>6</v>
      </c>
      <c r="C107" s="26" t="s">
        <v>351</v>
      </c>
      <c r="D107" s="25" t="s">
        <v>618</v>
      </c>
      <c r="E107" s="26" t="s">
        <v>490</v>
      </c>
      <c r="F107" s="25">
        <v>2</v>
      </c>
      <c r="G107" s="25">
        <v>0</v>
      </c>
      <c r="H107" s="25">
        <v>2</v>
      </c>
      <c r="I107" s="25">
        <v>3</v>
      </c>
    </row>
    <row r="108" spans="1:9" x14ac:dyDescent="0.3">
      <c r="A108" s="25" t="s">
        <v>459</v>
      </c>
      <c r="B108" s="25">
        <v>6</v>
      </c>
      <c r="C108" s="26" t="s">
        <v>351</v>
      </c>
      <c r="D108" s="25" t="s">
        <v>619</v>
      </c>
      <c r="E108" s="26" t="s">
        <v>492</v>
      </c>
      <c r="F108" s="25">
        <v>2</v>
      </c>
      <c r="G108" s="25">
        <v>0</v>
      </c>
      <c r="H108" s="25">
        <v>2</v>
      </c>
      <c r="I108" s="25">
        <v>3</v>
      </c>
    </row>
    <row r="109" spans="1:9" x14ac:dyDescent="0.3">
      <c r="A109" s="25" t="s">
        <v>459</v>
      </c>
      <c r="B109" s="25">
        <v>6</v>
      </c>
      <c r="C109" s="26" t="s">
        <v>351</v>
      </c>
      <c r="D109" s="25" t="s">
        <v>620</v>
      </c>
      <c r="E109" s="26" t="s">
        <v>569</v>
      </c>
      <c r="F109" s="25">
        <v>2</v>
      </c>
      <c r="G109" s="25">
        <v>0</v>
      </c>
      <c r="H109" s="25">
        <v>2</v>
      </c>
      <c r="I109" s="25">
        <v>3</v>
      </c>
    </row>
    <row r="110" spans="1:9" x14ac:dyDescent="0.3">
      <c r="A110" s="25" t="s">
        <v>459</v>
      </c>
      <c r="B110" s="25">
        <v>6</v>
      </c>
      <c r="C110" s="26" t="s">
        <v>335</v>
      </c>
      <c r="D110" s="25" t="s">
        <v>517</v>
      </c>
      <c r="E110" s="26" t="s">
        <v>518</v>
      </c>
      <c r="F110" s="25">
        <v>2</v>
      </c>
      <c r="G110" s="25">
        <v>0</v>
      </c>
      <c r="H110" s="25">
        <v>2</v>
      </c>
      <c r="I110" s="25">
        <v>3</v>
      </c>
    </row>
    <row r="111" spans="1:9" x14ac:dyDescent="0.3">
      <c r="A111" s="25" t="s">
        <v>459</v>
      </c>
      <c r="B111" s="25">
        <v>6</v>
      </c>
      <c r="C111" s="26" t="s">
        <v>335</v>
      </c>
      <c r="D111" s="25" t="s">
        <v>621</v>
      </c>
      <c r="E111" s="26" t="s">
        <v>520</v>
      </c>
      <c r="F111" s="25">
        <v>2</v>
      </c>
      <c r="G111" s="25">
        <v>0</v>
      </c>
      <c r="H111" s="25">
        <v>2</v>
      </c>
      <c r="I111" s="25">
        <v>3</v>
      </c>
    </row>
    <row r="112" spans="1:9" x14ac:dyDescent="0.3">
      <c r="A112" s="25" t="s">
        <v>459</v>
      </c>
      <c r="B112" s="25">
        <v>6</v>
      </c>
      <c r="C112" s="26" t="s">
        <v>335</v>
      </c>
      <c r="D112" s="25" t="s">
        <v>622</v>
      </c>
      <c r="E112" s="26" t="s">
        <v>516</v>
      </c>
      <c r="F112" s="25">
        <v>2</v>
      </c>
      <c r="G112" s="25">
        <v>0</v>
      </c>
      <c r="H112" s="25">
        <v>2</v>
      </c>
      <c r="I112" s="25">
        <v>3</v>
      </c>
    </row>
    <row r="113" spans="1:9" x14ac:dyDescent="0.3">
      <c r="A113" s="25" t="s">
        <v>459</v>
      </c>
      <c r="B113" s="25">
        <v>6</v>
      </c>
      <c r="C113" s="26" t="s">
        <v>335</v>
      </c>
      <c r="D113" s="25" t="s">
        <v>623</v>
      </c>
      <c r="E113" s="26" t="s">
        <v>624</v>
      </c>
      <c r="F113" s="25">
        <v>2</v>
      </c>
      <c r="G113" s="25">
        <v>0</v>
      </c>
      <c r="H113" s="25">
        <v>2</v>
      </c>
      <c r="I113" s="25">
        <v>3</v>
      </c>
    </row>
    <row r="114" spans="1:9" x14ac:dyDescent="0.3">
      <c r="A114" s="25" t="s">
        <v>459</v>
      </c>
      <c r="B114" s="25">
        <v>6</v>
      </c>
      <c r="C114" s="26" t="s">
        <v>344</v>
      </c>
      <c r="D114" s="25" t="s">
        <v>608</v>
      </c>
      <c r="E114" s="26" t="s">
        <v>536</v>
      </c>
      <c r="F114" s="25">
        <v>2</v>
      </c>
      <c r="G114" s="25">
        <v>0</v>
      </c>
      <c r="H114" s="25">
        <v>2</v>
      </c>
      <c r="I114" s="25">
        <v>4</v>
      </c>
    </row>
    <row r="115" spans="1:9" x14ac:dyDescent="0.3">
      <c r="A115" s="25" t="s">
        <v>459</v>
      </c>
      <c r="B115" s="25">
        <v>6</v>
      </c>
      <c r="C115" s="26" t="s">
        <v>344</v>
      </c>
      <c r="D115" s="25" t="s">
        <v>601</v>
      </c>
      <c r="E115" s="26" t="s">
        <v>526</v>
      </c>
      <c r="F115" s="25">
        <v>2</v>
      </c>
      <c r="G115" s="25">
        <v>0</v>
      </c>
      <c r="H115" s="25">
        <v>2</v>
      </c>
      <c r="I115" s="25">
        <v>4</v>
      </c>
    </row>
    <row r="116" spans="1:9" x14ac:dyDescent="0.3">
      <c r="A116" s="25" t="s">
        <v>459</v>
      </c>
      <c r="B116" s="25">
        <v>6</v>
      </c>
      <c r="C116" s="26" t="s">
        <v>344</v>
      </c>
      <c r="D116" s="25" t="s">
        <v>625</v>
      </c>
      <c r="E116" s="26" t="s">
        <v>626</v>
      </c>
      <c r="F116" s="25">
        <v>2</v>
      </c>
      <c r="G116" s="25">
        <v>0</v>
      </c>
      <c r="H116" s="25">
        <v>2</v>
      </c>
      <c r="I116" s="25">
        <v>4</v>
      </c>
    </row>
    <row r="117" spans="1:9" x14ac:dyDescent="0.3">
      <c r="A117" s="25" t="s">
        <v>459</v>
      </c>
      <c r="B117" s="25">
        <v>7</v>
      </c>
      <c r="C117" s="26" t="s">
        <v>384</v>
      </c>
      <c r="D117" s="25" t="s">
        <v>601</v>
      </c>
      <c r="E117" s="26" t="s">
        <v>526</v>
      </c>
      <c r="F117" s="25">
        <v>2</v>
      </c>
      <c r="G117" s="25">
        <v>0</v>
      </c>
      <c r="H117" s="25">
        <v>2</v>
      </c>
      <c r="I117" s="25">
        <v>3</v>
      </c>
    </row>
    <row r="118" spans="1:9" x14ac:dyDescent="0.3">
      <c r="A118" s="25" t="s">
        <v>459</v>
      </c>
      <c r="B118" s="25">
        <v>7</v>
      </c>
      <c r="C118" s="26" t="s">
        <v>384</v>
      </c>
      <c r="D118" s="25" t="s">
        <v>627</v>
      </c>
      <c r="E118" s="26" t="s">
        <v>540</v>
      </c>
      <c r="F118" s="25">
        <v>2</v>
      </c>
      <c r="G118" s="25">
        <v>0</v>
      </c>
      <c r="H118" s="25">
        <v>2</v>
      </c>
      <c r="I118" s="25">
        <v>3</v>
      </c>
    </row>
    <row r="119" spans="1:9" x14ac:dyDescent="0.3">
      <c r="A119" s="25" t="s">
        <v>459</v>
      </c>
      <c r="B119" s="25">
        <v>7</v>
      </c>
      <c r="C119" s="26" t="s">
        <v>384</v>
      </c>
      <c r="D119" s="25" t="s">
        <v>628</v>
      </c>
      <c r="E119" s="26" t="s">
        <v>629</v>
      </c>
      <c r="F119" s="25">
        <v>2</v>
      </c>
      <c r="G119" s="25">
        <v>0</v>
      </c>
      <c r="H119" s="25">
        <v>2</v>
      </c>
      <c r="I119" s="25">
        <v>3</v>
      </c>
    </row>
    <row r="120" spans="1:9" x14ac:dyDescent="0.3">
      <c r="A120" s="25" t="s">
        <v>459</v>
      </c>
      <c r="B120" s="25">
        <v>8</v>
      </c>
      <c r="C120" s="26" t="s">
        <v>435</v>
      </c>
      <c r="D120" s="25" t="s">
        <v>630</v>
      </c>
      <c r="E120" s="26" t="s">
        <v>375</v>
      </c>
      <c r="F120" s="25">
        <v>2</v>
      </c>
      <c r="G120" s="25">
        <v>0</v>
      </c>
      <c r="H120" s="25">
        <v>2</v>
      </c>
      <c r="I120" s="25">
        <v>3</v>
      </c>
    </row>
    <row r="121" spans="1:9" x14ac:dyDescent="0.3">
      <c r="A121" s="25" t="s">
        <v>459</v>
      </c>
      <c r="B121" s="25">
        <v>8</v>
      </c>
      <c r="C121" s="26" t="s">
        <v>435</v>
      </c>
      <c r="D121" s="25" t="s">
        <v>602</v>
      </c>
      <c r="E121" s="26" t="s">
        <v>603</v>
      </c>
      <c r="F121" s="25">
        <v>2</v>
      </c>
      <c r="G121" s="25">
        <v>0</v>
      </c>
      <c r="H121" s="25">
        <v>2</v>
      </c>
      <c r="I121" s="25">
        <v>3</v>
      </c>
    </row>
    <row r="122" spans="1:9" x14ac:dyDescent="0.3">
      <c r="A122" s="27" t="s">
        <v>460</v>
      </c>
      <c r="B122" s="27">
        <v>5</v>
      </c>
      <c r="C122" s="28" t="s">
        <v>631</v>
      </c>
      <c r="D122" s="27" t="s">
        <v>632</v>
      </c>
      <c r="E122" s="28" t="s">
        <v>633</v>
      </c>
      <c r="F122" s="27">
        <v>2</v>
      </c>
      <c r="G122" s="27">
        <v>0</v>
      </c>
      <c r="H122" s="27">
        <v>2</v>
      </c>
      <c r="I122" s="27">
        <v>4</v>
      </c>
    </row>
    <row r="123" spans="1:9" x14ac:dyDescent="0.3">
      <c r="A123" s="27" t="s">
        <v>460</v>
      </c>
      <c r="B123" s="27">
        <v>5</v>
      </c>
      <c r="C123" s="28" t="s">
        <v>631</v>
      </c>
      <c r="D123" s="27" t="s">
        <v>634</v>
      </c>
      <c r="E123" s="28" t="s">
        <v>635</v>
      </c>
      <c r="F123" s="27">
        <v>2</v>
      </c>
      <c r="G123" s="27">
        <v>0</v>
      </c>
      <c r="H123" s="27">
        <v>2</v>
      </c>
      <c r="I123" s="27">
        <v>4</v>
      </c>
    </row>
    <row r="124" spans="1:9" x14ac:dyDescent="0.3">
      <c r="A124" s="27" t="s">
        <v>460</v>
      </c>
      <c r="B124" s="27">
        <v>5</v>
      </c>
      <c r="C124" s="28" t="s">
        <v>631</v>
      </c>
      <c r="D124" s="27" t="s">
        <v>636</v>
      </c>
      <c r="E124" s="28" t="s">
        <v>536</v>
      </c>
      <c r="F124" s="27">
        <v>2</v>
      </c>
      <c r="G124" s="27">
        <v>0</v>
      </c>
      <c r="H124" s="27">
        <v>2</v>
      </c>
      <c r="I124" s="27">
        <v>4</v>
      </c>
    </row>
    <row r="125" spans="1:9" x14ac:dyDescent="0.3">
      <c r="A125" s="27" t="s">
        <v>460</v>
      </c>
      <c r="B125" s="27">
        <v>5</v>
      </c>
      <c r="C125" s="28" t="s">
        <v>631</v>
      </c>
      <c r="D125" s="27" t="s">
        <v>637</v>
      </c>
      <c r="E125" s="28" t="s">
        <v>610</v>
      </c>
      <c r="F125" s="27">
        <v>2</v>
      </c>
      <c r="G125" s="27">
        <v>0</v>
      </c>
      <c r="H125" s="27">
        <v>2</v>
      </c>
      <c r="I125" s="27">
        <v>4</v>
      </c>
    </row>
    <row r="126" spans="1:9" x14ac:dyDescent="0.3">
      <c r="A126" s="27" t="s">
        <v>460</v>
      </c>
      <c r="B126" s="27">
        <v>5</v>
      </c>
      <c r="C126" s="28" t="s">
        <v>631</v>
      </c>
      <c r="D126" s="27" t="s">
        <v>638</v>
      </c>
      <c r="E126" s="28" t="s">
        <v>553</v>
      </c>
      <c r="F126" s="27">
        <v>2</v>
      </c>
      <c r="G126" s="27">
        <v>0</v>
      </c>
      <c r="H126" s="27">
        <v>2</v>
      </c>
      <c r="I126" s="27">
        <v>4</v>
      </c>
    </row>
    <row r="127" spans="1:9" x14ac:dyDescent="0.3">
      <c r="A127" s="27" t="s">
        <v>460</v>
      </c>
      <c r="B127" s="27">
        <v>5</v>
      </c>
      <c r="C127" s="28" t="s">
        <v>631</v>
      </c>
      <c r="D127" s="27" t="s">
        <v>639</v>
      </c>
      <c r="E127" s="28" t="s">
        <v>612</v>
      </c>
      <c r="F127" s="27">
        <v>2</v>
      </c>
      <c r="G127" s="27">
        <v>0</v>
      </c>
      <c r="H127" s="27">
        <v>2</v>
      </c>
      <c r="I127" s="27">
        <v>4</v>
      </c>
    </row>
    <row r="128" spans="1:9" x14ac:dyDescent="0.3">
      <c r="A128" s="27" t="s">
        <v>460</v>
      </c>
      <c r="B128" s="27">
        <v>5</v>
      </c>
      <c r="C128" s="28" t="s">
        <v>631</v>
      </c>
      <c r="D128" s="27" t="s">
        <v>640</v>
      </c>
      <c r="E128" s="28" t="s">
        <v>614</v>
      </c>
      <c r="F128" s="27">
        <v>2</v>
      </c>
      <c r="G128" s="27">
        <v>0</v>
      </c>
      <c r="H128" s="27">
        <v>2</v>
      </c>
      <c r="I128" s="27">
        <v>4</v>
      </c>
    </row>
    <row r="129" spans="1:9" x14ac:dyDescent="0.3">
      <c r="A129" s="27" t="s">
        <v>460</v>
      </c>
      <c r="B129" s="27">
        <v>6</v>
      </c>
      <c r="C129" s="28" t="s">
        <v>641</v>
      </c>
      <c r="D129" s="27" t="s">
        <v>642</v>
      </c>
      <c r="E129" s="28" t="s">
        <v>561</v>
      </c>
      <c r="F129" s="27">
        <v>2</v>
      </c>
      <c r="G129" s="27">
        <v>0</v>
      </c>
      <c r="H129" s="27">
        <v>2</v>
      </c>
      <c r="I129" s="27">
        <v>3</v>
      </c>
    </row>
    <row r="130" spans="1:9" x14ac:dyDescent="0.3">
      <c r="A130" s="27" t="s">
        <v>460</v>
      </c>
      <c r="B130" s="27">
        <v>6</v>
      </c>
      <c r="C130" s="28" t="s">
        <v>641</v>
      </c>
      <c r="D130" s="27" t="s">
        <v>643</v>
      </c>
      <c r="E130" s="28" t="s">
        <v>490</v>
      </c>
      <c r="F130" s="27">
        <v>2</v>
      </c>
      <c r="G130" s="27">
        <v>0</v>
      </c>
      <c r="H130" s="27">
        <v>2</v>
      </c>
      <c r="I130" s="27">
        <v>3</v>
      </c>
    </row>
    <row r="131" spans="1:9" x14ac:dyDescent="0.3">
      <c r="A131" s="27" t="s">
        <v>460</v>
      </c>
      <c r="B131" s="27">
        <v>6</v>
      </c>
      <c r="C131" s="28" t="s">
        <v>641</v>
      </c>
      <c r="D131" s="27" t="s">
        <v>644</v>
      </c>
      <c r="E131" s="28" t="s">
        <v>492</v>
      </c>
      <c r="F131" s="27">
        <v>2</v>
      </c>
      <c r="G131" s="27">
        <v>0</v>
      </c>
      <c r="H131" s="27">
        <v>2</v>
      </c>
      <c r="I131" s="27">
        <v>3</v>
      </c>
    </row>
    <row r="132" spans="1:9" x14ac:dyDescent="0.3">
      <c r="A132" s="27" t="s">
        <v>460</v>
      </c>
      <c r="B132" s="27">
        <v>6</v>
      </c>
      <c r="C132" s="28" t="s">
        <v>641</v>
      </c>
      <c r="D132" s="27" t="s">
        <v>645</v>
      </c>
      <c r="E132" s="28" t="s">
        <v>569</v>
      </c>
      <c r="F132" s="27">
        <v>2</v>
      </c>
      <c r="G132" s="27">
        <v>0</v>
      </c>
      <c r="H132" s="27">
        <v>2</v>
      </c>
      <c r="I132" s="27">
        <v>3</v>
      </c>
    </row>
    <row r="133" spans="1:9" x14ac:dyDescent="0.3">
      <c r="A133" s="27" t="s">
        <v>460</v>
      </c>
      <c r="B133" s="27">
        <v>6</v>
      </c>
      <c r="C133" s="28" t="s">
        <v>646</v>
      </c>
      <c r="D133" s="27" t="s">
        <v>647</v>
      </c>
      <c r="E133" s="28" t="s">
        <v>648</v>
      </c>
      <c r="F133" s="27">
        <v>2</v>
      </c>
      <c r="G133" s="27">
        <v>0</v>
      </c>
      <c r="H133" s="27">
        <v>2</v>
      </c>
      <c r="I133" s="27">
        <v>3</v>
      </c>
    </row>
    <row r="134" spans="1:9" x14ac:dyDescent="0.3">
      <c r="A134" s="27" t="s">
        <v>460</v>
      </c>
      <c r="B134" s="27">
        <v>6</v>
      </c>
      <c r="C134" s="28" t="s">
        <v>646</v>
      </c>
      <c r="D134" s="27" t="s">
        <v>649</v>
      </c>
      <c r="E134" s="28" t="s">
        <v>520</v>
      </c>
      <c r="F134" s="27">
        <v>2</v>
      </c>
      <c r="G134" s="27">
        <v>0</v>
      </c>
      <c r="H134" s="27">
        <v>2</v>
      </c>
      <c r="I134" s="27">
        <v>3</v>
      </c>
    </row>
    <row r="135" spans="1:9" x14ac:dyDescent="0.3">
      <c r="A135" s="27" t="s">
        <v>460</v>
      </c>
      <c r="B135" s="27">
        <v>6</v>
      </c>
      <c r="C135" s="28" t="s">
        <v>646</v>
      </c>
      <c r="D135" s="27" t="s">
        <v>650</v>
      </c>
      <c r="E135" s="28" t="s">
        <v>516</v>
      </c>
      <c r="F135" s="27">
        <v>2</v>
      </c>
      <c r="G135" s="27">
        <v>0</v>
      </c>
      <c r="H135" s="27">
        <v>2</v>
      </c>
      <c r="I135" s="27">
        <v>3</v>
      </c>
    </row>
    <row r="136" spans="1:9" x14ac:dyDescent="0.3">
      <c r="A136" s="27" t="s">
        <v>460</v>
      </c>
      <c r="B136" s="27">
        <v>6</v>
      </c>
      <c r="C136" s="28" t="s">
        <v>646</v>
      </c>
      <c r="D136" s="27" t="s">
        <v>651</v>
      </c>
      <c r="E136" s="28" t="s">
        <v>652</v>
      </c>
      <c r="F136" s="27">
        <v>2</v>
      </c>
      <c r="G136" s="27">
        <v>0</v>
      </c>
      <c r="H136" s="27">
        <v>2</v>
      </c>
      <c r="I136" s="27">
        <v>3</v>
      </c>
    </row>
    <row r="137" spans="1:9" x14ac:dyDescent="0.3">
      <c r="A137" s="27" t="s">
        <v>460</v>
      </c>
      <c r="B137" s="27">
        <v>6</v>
      </c>
      <c r="C137" s="28" t="s">
        <v>646</v>
      </c>
      <c r="D137" s="27" t="s">
        <v>653</v>
      </c>
      <c r="E137" s="28" t="s">
        <v>624</v>
      </c>
      <c r="F137" s="27">
        <v>2</v>
      </c>
      <c r="G137" s="27">
        <v>0</v>
      </c>
      <c r="H137" s="27">
        <v>2</v>
      </c>
      <c r="I137" s="27">
        <v>3</v>
      </c>
    </row>
    <row r="138" spans="1:9" x14ac:dyDescent="0.3">
      <c r="A138" s="27" t="s">
        <v>460</v>
      </c>
      <c r="B138" s="27">
        <v>6</v>
      </c>
      <c r="C138" s="28" t="s">
        <v>654</v>
      </c>
      <c r="D138" s="27" t="s">
        <v>655</v>
      </c>
      <c r="E138" s="28" t="s">
        <v>656</v>
      </c>
      <c r="F138" s="27">
        <v>2</v>
      </c>
      <c r="G138" s="27">
        <v>0</v>
      </c>
      <c r="H138" s="27">
        <v>2</v>
      </c>
      <c r="I138" s="27">
        <v>4</v>
      </c>
    </row>
    <row r="139" spans="1:9" x14ac:dyDescent="0.3">
      <c r="A139" s="27" t="s">
        <v>460</v>
      </c>
      <c r="B139" s="27">
        <v>6</v>
      </c>
      <c r="C139" s="28" t="s">
        <v>654</v>
      </c>
      <c r="D139" s="27" t="s">
        <v>657</v>
      </c>
      <c r="E139" s="28" t="s">
        <v>658</v>
      </c>
      <c r="F139" s="27">
        <v>2</v>
      </c>
      <c r="G139" s="27">
        <v>0</v>
      </c>
      <c r="H139" s="27">
        <v>2</v>
      </c>
      <c r="I139" s="27">
        <v>4</v>
      </c>
    </row>
    <row r="140" spans="1:9" x14ac:dyDescent="0.3">
      <c r="A140" s="27" t="s">
        <v>460</v>
      </c>
      <c r="B140" s="27">
        <v>6</v>
      </c>
      <c r="C140" s="28" t="s">
        <v>654</v>
      </c>
      <c r="D140" s="27" t="s">
        <v>659</v>
      </c>
      <c r="E140" s="28" t="s">
        <v>660</v>
      </c>
      <c r="F140" s="27">
        <v>2</v>
      </c>
      <c r="G140" s="27">
        <v>0</v>
      </c>
      <c r="H140" s="27">
        <v>2</v>
      </c>
      <c r="I140" s="27">
        <v>4</v>
      </c>
    </row>
    <row r="141" spans="1:9" x14ac:dyDescent="0.3">
      <c r="A141" s="27" t="s">
        <v>460</v>
      </c>
      <c r="B141" s="27">
        <v>6</v>
      </c>
      <c r="C141" s="28" t="s">
        <v>654</v>
      </c>
      <c r="D141" s="27" t="s">
        <v>661</v>
      </c>
      <c r="E141" s="28" t="s">
        <v>662</v>
      </c>
      <c r="F141" s="27">
        <v>2</v>
      </c>
      <c r="G141" s="27">
        <v>0</v>
      </c>
      <c r="H141" s="27">
        <v>2</v>
      </c>
      <c r="I141" s="27">
        <v>4</v>
      </c>
    </row>
    <row r="142" spans="1:9" x14ac:dyDescent="0.3">
      <c r="A142" s="27" t="s">
        <v>460</v>
      </c>
      <c r="B142" s="27">
        <v>6</v>
      </c>
      <c r="C142" s="28" t="s">
        <v>654</v>
      </c>
      <c r="D142" s="27" t="s">
        <v>663</v>
      </c>
      <c r="E142" s="28" t="s">
        <v>571</v>
      </c>
      <c r="F142" s="27">
        <v>2</v>
      </c>
      <c r="G142" s="27">
        <v>0</v>
      </c>
      <c r="H142" s="27">
        <v>2</v>
      </c>
      <c r="I142" s="27">
        <v>4</v>
      </c>
    </row>
    <row r="143" spans="1:9" x14ac:dyDescent="0.3">
      <c r="A143" s="27" t="s">
        <v>460</v>
      </c>
      <c r="B143" s="27">
        <v>6</v>
      </c>
      <c r="C143" s="28" t="s">
        <v>654</v>
      </c>
      <c r="D143" s="27" t="s">
        <v>664</v>
      </c>
      <c r="E143" s="28" t="s">
        <v>526</v>
      </c>
      <c r="F143" s="27">
        <v>2</v>
      </c>
      <c r="G143" s="27">
        <v>0</v>
      </c>
      <c r="H143" s="27">
        <v>2</v>
      </c>
      <c r="I143" s="27">
        <v>4</v>
      </c>
    </row>
    <row r="144" spans="1:9" x14ac:dyDescent="0.3">
      <c r="A144" s="27" t="s">
        <v>460</v>
      </c>
      <c r="B144" s="27">
        <v>6</v>
      </c>
      <c r="C144" s="28" t="s">
        <v>654</v>
      </c>
      <c r="D144" s="27" t="s">
        <v>665</v>
      </c>
      <c r="E144" s="28" t="s">
        <v>626</v>
      </c>
      <c r="F144" s="27">
        <v>2</v>
      </c>
      <c r="G144" s="27">
        <v>0</v>
      </c>
      <c r="H144" s="27">
        <v>2</v>
      </c>
      <c r="I144" s="27">
        <v>4</v>
      </c>
    </row>
    <row r="145" spans="1:9" x14ac:dyDescent="0.3">
      <c r="A145" s="27" t="s">
        <v>460</v>
      </c>
      <c r="B145" s="27">
        <v>7</v>
      </c>
      <c r="C145" s="28" t="s">
        <v>666</v>
      </c>
      <c r="D145" s="27" t="s">
        <v>667</v>
      </c>
      <c r="E145" s="28" t="s">
        <v>668</v>
      </c>
      <c r="F145" s="27">
        <v>2</v>
      </c>
      <c r="G145" s="27">
        <v>0</v>
      </c>
      <c r="H145" s="27">
        <v>2</v>
      </c>
      <c r="I145" s="27">
        <v>3</v>
      </c>
    </row>
    <row r="146" spans="1:9" x14ac:dyDescent="0.3">
      <c r="A146" s="27" t="s">
        <v>460</v>
      </c>
      <c r="B146" s="27">
        <v>7</v>
      </c>
      <c r="C146" s="28" t="s">
        <v>666</v>
      </c>
      <c r="D146" s="27" t="s">
        <v>669</v>
      </c>
      <c r="E146" s="28" t="s">
        <v>670</v>
      </c>
      <c r="F146" s="27">
        <v>2</v>
      </c>
      <c r="G146" s="27">
        <v>0</v>
      </c>
      <c r="H146" s="27">
        <v>2</v>
      </c>
      <c r="I146" s="27">
        <v>3</v>
      </c>
    </row>
    <row r="147" spans="1:9" x14ac:dyDescent="0.3">
      <c r="A147" s="27" t="s">
        <v>460</v>
      </c>
      <c r="B147" s="27">
        <v>7</v>
      </c>
      <c r="C147" s="28" t="s">
        <v>666</v>
      </c>
      <c r="D147" s="27" t="s">
        <v>671</v>
      </c>
      <c r="E147" s="28" t="s">
        <v>672</v>
      </c>
      <c r="F147" s="27">
        <v>2</v>
      </c>
      <c r="G147" s="27">
        <v>0</v>
      </c>
      <c r="H147" s="27">
        <v>2</v>
      </c>
      <c r="I147" s="27">
        <v>3</v>
      </c>
    </row>
    <row r="148" spans="1:9" x14ac:dyDescent="0.3">
      <c r="A148" s="27" t="s">
        <v>460</v>
      </c>
      <c r="B148" s="27">
        <v>7</v>
      </c>
      <c r="C148" s="28" t="s">
        <v>666</v>
      </c>
      <c r="D148" s="27" t="s">
        <v>673</v>
      </c>
      <c r="E148" s="28" t="s">
        <v>674</v>
      </c>
      <c r="F148" s="27">
        <v>2</v>
      </c>
      <c r="G148" s="27">
        <v>0</v>
      </c>
      <c r="H148" s="27">
        <v>2</v>
      </c>
      <c r="I148" s="27">
        <v>3</v>
      </c>
    </row>
    <row r="149" spans="1:9" x14ac:dyDescent="0.3">
      <c r="A149" s="27" t="s">
        <v>460</v>
      </c>
      <c r="B149" s="27">
        <v>7</v>
      </c>
      <c r="C149" s="28" t="s">
        <v>666</v>
      </c>
      <c r="D149" s="27" t="s">
        <v>675</v>
      </c>
      <c r="E149" s="28" t="s">
        <v>540</v>
      </c>
      <c r="F149" s="27">
        <v>2</v>
      </c>
      <c r="G149" s="27">
        <v>0</v>
      </c>
      <c r="H149" s="27">
        <v>2</v>
      </c>
      <c r="I149" s="27">
        <v>3</v>
      </c>
    </row>
    <row r="150" spans="1:9" x14ac:dyDescent="0.3">
      <c r="A150" s="27" t="s">
        <v>460</v>
      </c>
      <c r="B150" s="27">
        <v>7</v>
      </c>
      <c r="C150" s="28" t="s">
        <v>666</v>
      </c>
      <c r="D150" s="27" t="s">
        <v>676</v>
      </c>
      <c r="E150" s="28" t="s">
        <v>677</v>
      </c>
      <c r="F150" s="27">
        <v>2</v>
      </c>
      <c r="G150" s="27">
        <v>0</v>
      </c>
      <c r="H150" s="27">
        <v>2</v>
      </c>
      <c r="I150" s="27">
        <v>3</v>
      </c>
    </row>
    <row r="151" spans="1:9" x14ac:dyDescent="0.3">
      <c r="A151" s="27" t="s">
        <v>460</v>
      </c>
      <c r="B151" s="27">
        <v>7</v>
      </c>
      <c r="C151" s="28" t="s">
        <v>666</v>
      </c>
      <c r="D151" s="27" t="s">
        <v>678</v>
      </c>
      <c r="E151" s="28" t="s">
        <v>629</v>
      </c>
      <c r="F151" s="27">
        <v>2</v>
      </c>
      <c r="G151" s="27">
        <v>0</v>
      </c>
      <c r="H151" s="27">
        <v>2</v>
      </c>
      <c r="I151" s="27">
        <v>3</v>
      </c>
    </row>
    <row r="152" spans="1:9" x14ac:dyDescent="0.3">
      <c r="A152" s="27" t="s">
        <v>460</v>
      </c>
      <c r="B152" s="27">
        <v>8</v>
      </c>
      <c r="C152" s="28" t="s">
        <v>679</v>
      </c>
      <c r="D152" s="27" t="s">
        <v>680</v>
      </c>
      <c r="E152" s="28" t="s">
        <v>681</v>
      </c>
      <c r="F152" s="27">
        <v>2</v>
      </c>
      <c r="G152" s="27">
        <v>0</v>
      </c>
      <c r="H152" s="27">
        <v>2</v>
      </c>
      <c r="I152" s="27">
        <v>3</v>
      </c>
    </row>
    <row r="153" spans="1:9" x14ac:dyDescent="0.3">
      <c r="A153" s="27" t="s">
        <v>460</v>
      </c>
      <c r="B153" s="27">
        <v>8</v>
      </c>
      <c r="C153" s="28" t="s">
        <v>679</v>
      </c>
      <c r="D153" s="27" t="s">
        <v>682</v>
      </c>
      <c r="E153" s="28" t="s">
        <v>683</v>
      </c>
      <c r="F153" s="27">
        <v>2</v>
      </c>
      <c r="G153" s="27">
        <v>0</v>
      </c>
      <c r="H153" s="27">
        <v>2</v>
      </c>
      <c r="I153" s="27">
        <v>3</v>
      </c>
    </row>
    <row r="154" spans="1:9" x14ac:dyDescent="0.3">
      <c r="A154" s="27" t="s">
        <v>460</v>
      </c>
      <c r="B154" s="27">
        <v>8</v>
      </c>
      <c r="C154" s="28" t="s">
        <v>679</v>
      </c>
      <c r="D154" s="27" t="s">
        <v>684</v>
      </c>
      <c r="E154" s="28" t="s">
        <v>685</v>
      </c>
      <c r="F154" s="27">
        <v>2</v>
      </c>
      <c r="G154" s="27">
        <v>0</v>
      </c>
      <c r="H154" s="27">
        <v>2</v>
      </c>
      <c r="I154" s="27">
        <v>3</v>
      </c>
    </row>
    <row r="155" spans="1:9" x14ac:dyDescent="0.3">
      <c r="A155" s="27" t="s">
        <v>460</v>
      </c>
      <c r="B155" s="27">
        <v>8</v>
      </c>
      <c r="C155" s="28" t="s">
        <v>679</v>
      </c>
      <c r="D155" s="27" t="s">
        <v>686</v>
      </c>
      <c r="E155" s="28" t="s">
        <v>587</v>
      </c>
      <c r="F155" s="27">
        <v>2</v>
      </c>
      <c r="G155" s="27">
        <v>0</v>
      </c>
      <c r="H155" s="27">
        <v>2</v>
      </c>
      <c r="I155" s="27">
        <v>3</v>
      </c>
    </row>
    <row r="156" spans="1:9" x14ac:dyDescent="0.3">
      <c r="A156" s="27" t="s">
        <v>460</v>
      </c>
      <c r="B156" s="27">
        <v>8</v>
      </c>
      <c r="C156" s="28" t="s">
        <v>679</v>
      </c>
      <c r="D156" s="27" t="s">
        <v>687</v>
      </c>
      <c r="E156" s="28" t="s">
        <v>375</v>
      </c>
      <c r="F156" s="27">
        <v>2</v>
      </c>
      <c r="G156" s="27">
        <v>0</v>
      </c>
      <c r="H156" s="27">
        <v>2</v>
      </c>
      <c r="I156" s="27">
        <v>3</v>
      </c>
    </row>
    <row r="157" spans="1:9" x14ac:dyDescent="0.3">
      <c r="A157" s="27" t="s">
        <v>460</v>
      </c>
      <c r="B157" s="27">
        <v>8</v>
      </c>
      <c r="C157" s="28" t="s">
        <v>679</v>
      </c>
      <c r="D157" s="27" t="s">
        <v>688</v>
      </c>
      <c r="E157" s="28" t="s">
        <v>603</v>
      </c>
      <c r="F157" s="27">
        <v>2</v>
      </c>
      <c r="G157" s="27">
        <v>0</v>
      </c>
      <c r="H157" s="27">
        <v>2</v>
      </c>
      <c r="I157" s="27">
        <v>3</v>
      </c>
    </row>
    <row r="158" spans="1:9" x14ac:dyDescent="0.3">
      <c r="A158" s="27" t="s">
        <v>460</v>
      </c>
      <c r="B158" s="27">
        <v>8</v>
      </c>
      <c r="C158" s="28" t="s">
        <v>679</v>
      </c>
      <c r="D158" s="27" t="s">
        <v>689</v>
      </c>
      <c r="E158" s="28" t="s">
        <v>690</v>
      </c>
      <c r="F158" s="27">
        <v>2</v>
      </c>
      <c r="G158" s="27">
        <v>0</v>
      </c>
      <c r="H158" s="27">
        <v>2</v>
      </c>
      <c r="I158" s="27">
        <v>3</v>
      </c>
    </row>
    <row r="159" spans="1:9" x14ac:dyDescent="0.3">
      <c r="A159" s="29" t="s">
        <v>461</v>
      </c>
      <c r="B159" s="29">
        <v>4</v>
      </c>
      <c r="C159" s="30" t="s">
        <v>691</v>
      </c>
      <c r="D159" s="29" t="s">
        <v>692</v>
      </c>
      <c r="E159" s="30" t="s">
        <v>516</v>
      </c>
      <c r="F159" s="29">
        <v>2</v>
      </c>
      <c r="G159" s="29">
        <v>0</v>
      </c>
      <c r="H159" s="29">
        <v>2</v>
      </c>
      <c r="I159" s="29">
        <v>3</v>
      </c>
    </row>
    <row r="160" spans="1:9" x14ac:dyDescent="0.3">
      <c r="A160" s="29" t="s">
        <v>461</v>
      </c>
      <c r="B160" s="29">
        <v>4</v>
      </c>
      <c r="C160" s="30" t="s">
        <v>691</v>
      </c>
      <c r="D160" s="29" t="s">
        <v>693</v>
      </c>
      <c r="E160" s="30" t="s">
        <v>518</v>
      </c>
      <c r="F160" s="29">
        <v>2</v>
      </c>
      <c r="G160" s="29">
        <v>0</v>
      </c>
      <c r="H160" s="29">
        <v>2</v>
      </c>
      <c r="I160" s="29">
        <v>3</v>
      </c>
    </row>
    <row r="161" spans="1:9" x14ac:dyDescent="0.3">
      <c r="A161" s="29" t="s">
        <v>461</v>
      </c>
      <c r="B161" s="29">
        <v>4</v>
      </c>
      <c r="C161" s="30" t="s">
        <v>691</v>
      </c>
      <c r="D161" s="29" t="s">
        <v>694</v>
      </c>
      <c r="E161" s="30" t="s">
        <v>534</v>
      </c>
      <c r="F161" s="29">
        <v>2</v>
      </c>
      <c r="G161" s="29">
        <v>0</v>
      </c>
      <c r="H161" s="29">
        <v>2</v>
      </c>
      <c r="I161" s="29">
        <v>3</v>
      </c>
    </row>
    <row r="162" spans="1:9" x14ac:dyDescent="0.3">
      <c r="A162" s="29" t="s">
        <v>461</v>
      </c>
      <c r="B162" s="29">
        <v>4</v>
      </c>
      <c r="C162" s="30" t="s">
        <v>691</v>
      </c>
      <c r="D162" s="29" t="s">
        <v>695</v>
      </c>
      <c r="E162" s="30" t="s">
        <v>696</v>
      </c>
      <c r="F162" s="29">
        <v>2</v>
      </c>
      <c r="G162" s="29">
        <v>0</v>
      </c>
      <c r="H162" s="29">
        <v>2</v>
      </c>
      <c r="I162" s="29">
        <v>3</v>
      </c>
    </row>
    <row r="163" spans="1:9" x14ac:dyDescent="0.3">
      <c r="A163" s="29" t="s">
        <v>461</v>
      </c>
      <c r="B163" s="29">
        <v>4</v>
      </c>
      <c r="C163" s="30" t="s">
        <v>691</v>
      </c>
      <c r="D163" s="29" t="s">
        <v>697</v>
      </c>
      <c r="E163" s="30" t="s">
        <v>698</v>
      </c>
      <c r="F163" s="29">
        <v>2</v>
      </c>
      <c r="G163" s="29">
        <v>0</v>
      </c>
      <c r="H163" s="29">
        <v>2</v>
      </c>
      <c r="I163" s="29">
        <v>3</v>
      </c>
    </row>
    <row r="164" spans="1:9" x14ac:dyDescent="0.3">
      <c r="A164" s="29" t="s">
        <v>461</v>
      </c>
      <c r="B164" s="29">
        <v>5</v>
      </c>
      <c r="C164" s="30" t="s">
        <v>631</v>
      </c>
      <c r="D164" s="29" t="s">
        <v>632</v>
      </c>
      <c r="E164" s="30" t="s">
        <v>633</v>
      </c>
      <c r="F164" s="29">
        <v>2</v>
      </c>
      <c r="G164" s="29">
        <v>0</v>
      </c>
      <c r="H164" s="29">
        <v>2</v>
      </c>
      <c r="I164" s="29">
        <v>3</v>
      </c>
    </row>
    <row r="165" spans="1:9" x14ac:dyDescent="0.3">
      <c r="A165" s="29" t="s">
        <v>461</v>
      </c>
      <c r="B165" s="29">
        <v>5</v>
      </c>
      <c r="C165" s="30" t="s">
        <v>631</v>
      </c>
      <c r="D165" s="29" t="s">
        <v>634</v>
      </c>
      <c r="E165" s="30" t="s">
        <v>635</v>
      </c>
      <c r="F165" s="29">
        <v>2</v>
      </c>
      <c r="G165" s="29">
        <v>0</v>
      </c>
      <c r="H165" s="29">
        <v>2</v>
      </c>
      <c r="I165" s="29">
        <v>3</v>
      </c>
    </row>
    <row r="166" spans="1:9" x14ac:dyDescent="0.3">
      <c r="A166" s="29" t="s">
        <v>461</v>
      </c>
      <c r="B166" s="29">
        <v>5</v>
      </c>
      <c r="C166" s="30" t="s">
        <v>631</v>
      </c>
      <c r="D166" s="29" t="s">
        <v>636</v>
      </c>
      <c r="E166" s="30" t="s">
        <v>536</v>
      </c>
      <c r="F166" s="29">
        <v>2</v>
      </c>
      <c r="G166" s="29">
        <v>0</v>
      </c>
      <c r="H166" s="29">
        <v>2</v>
      </c>
      <c r="I166" s="29">
        <v>3</v>
      </c>
    </row>
    <row r="167" spans="1:9" x14ac:dyDescent="0.3">
      <c r="A167" s="29" t="s">
        <v>461</v>
      </c>
      <c r="B167" s="29">
        <v>5</v>
      </c>
      <c r="C167" s="30" t="s">
        <v>631</v>
      </c>
      <c r="D167" s="29" t="s">
        <v>637</v>
      </c>
      <c r="E167" s="30" t="s">
        <v>610</v>
      </c>
      <c r="F167" s="29">
        <v>2</v>
      </c>
      <c r="G167" s="29">
        <v>0</v>
      </c>
      <c r="H167" s="29">
        <v>2</v>
      </c>
      <c r="I167" s="29">
        <v>3</v>
      </c>
    </row>
    <row r="168" spans="1:9" x14ac:dyDescent="0.3">
      <c r="A168" s="29" t="s">
        <v>461</v>
      </c>
      <c r="B168" s="29">
        <v>5</v>
      </c>
      <c r="C168" s="30" t="s">
        <v>631</v>
      </c>
      <c r="D168" s="29" t="s">
        <v>638</v>
      </c>
      <c r="E168" s="30" t="s">
        <v>553</v>
      </c>
      <c r="F168" s="29">
        <v>2</v>
      </c>
      <c r="G168" s="29">
        <v>0</v>
      </c>
      <c r="H168" s="29">
        <v>2</v>
      </c>
      <c r="I168" s="29">
        <v>3</v>
      </c>
    </row>
    <row r="169" spans="1:9" x14ac:dyDescent="0.3">
      <c r="A169" s="29" t="s">
        <v>461</v>
      </c>
      <c r="B169" s="29">
        <v>5</v>
      </c>
      <c r="C169" s="30" t="s">
        <v>631</v>
      </c>
      <c r="D169" s="29" t="s">
        <v>639</v>
      </c>
      <c r="E169" s="30" t="s">
        <v>612</v>
      </c>
      <c r="F169" s="29">
        <v>2</v>
      </c>
      <c r="G169" s="29">
        <v>0</v>
      </c>
      <c r="H169" s="29">
        <v>2</v>
      </c>
      <c r="I169" s="29">
        <v>3</v>
      </c>
    </row>
    <row r="170" spans="1:9" x14ac:dyDescent="0.3">
      <c r="A170" s="29" t="s">
        <v>461</v>
      </c>
      <c r="B170" s="29">
        <v>5</v>
      </c>
      <c r="C170" s="30" t="s">
        <v>631</v>
      </c>
      <c r="D170" s="29" t="s">
        <v>640</v>
      </c>
      <c r="E170" s="30" t="s">
        <v>614</v>
      </c>
      <c r="F170" s="29">
        <v>2</v>
      </c>
      <c r="G170" s="29">
        <v>0</v>
      </c>
      <c r="H170" s="29">
        <v>2</v>
      </c>
      <c r="I170" s="29">
        <v>3</v>
      </c>
    </row>
    <row r="171" spans="1:9" x14ac:dyDescent="0.3">
      <c r="A171" s="29" t="s">
        <v>461</v>
      </c>
      <c r="B171" s="29">
        <v>6</v>
      </c>
      <c r="C171" s="30" t="s">
        <v>699</v>
      </c>
      <c r="D171" s="29" t="s">
        <v>700</v>
      </c>
      <c r="E171" s="30" t="s">
        <v>561</v>
      </c>
      <c r="F171" s="29">
        <v>2</v>
      </c>
      <c r="G171" s="29">
        <v>0</v>
      </c>
      <c r="H171" s="29">
        <v>2</v>
      </c>
      <c r="I171" s="29">
        <v>3</v>
      </c>
    </row>
    <row r="172" spans="1:9" x14ac:dyDescent="0.3">
      <c r="A172" s="29" t="s">
        <v>461</v>
      </c>
      <c r="B172" s="29">
        <v>6</v>
      </c>
      <c r="C172" s="30" t="s">
        <v>699</v>
      </c>
      <c r="D172" s="29" t="s">
        <v>701</v>
      </c>
      <c r="E172" s="30" t="s">
        <v>490</v>
      </c>
      <c r="F172" s="29">
        <v>2</v>
      </c>
      <c r="G172" s="29">
        <v>0</v>
      </c>
      <c r="H172" s="29">
        <v>2</v>
      </c>
      <c r="I172" s="29">
        <v>3</v>
      </c>
    </row>
    <row r="173" spans="1:9" x14ac:dyDescent="0.3">
      <c r="A173" s="29" t="s">
        <v>461</v>
      </c>
      <c r="B173" s="29">
        <v>6</v>
      </c>
      <c r="C173" s="30" t="s">
        <v>699</v>
      </c>
      <c r="D173" s="29" t="s">
        <v>702</v>
      </c>
      <c r="E173" s="30" t="s">
        <v>492</v>
      </c>
      <c r="F173" s="29">
        <v>2</v>
      </c>
      <c r="G173" s="29">
        <v>0</v>
      </c>
      <c r="H173" s="29">
        <v>2</v>
      </c>
      <c r="I173" s="29">
        <v>3</v>
      </c>
    </row>
    <row r="174" spans="1:9" x14ac:dyDescent="0.3">
      <c r="A174" s="29" t="s">
        <v>461</v>
      </c>
      <c r="B174" s="29">
        <v>6</v>
      </c>
      <c r="C174" s="30" t="s">
        <v>699</v>
      </c>
      <c r="D174" s="29" t="s">
        <v>703</v>
      </c>
      <c r="E174" s="30" t="s">
        <v>569</v>
      </c>
      <c r="F174" s="29">
        <v>2</v>
      </c>
      <c r="G174" s="29">
        <v>0</v>
      </c>
      <c r="H174" s="29">
        <v>2</v>
      </c>
      <c r="I174" s="29">
        <v>3</v>
      </c>
    </row>
    <row r="175" spans="1:9" x14ac:dyDescent="0.3">
      <c r="A175" s="29" t="s">
        <v>461</v>
      </c>
      <c r="B175" s="29">
        <v>6</v>
      </c>
      <c r="C175" s="30" t="s">
        <v>654</v>
      </c>
      <c r="D175" s="29" t="s">
        <v>655</v>
      </c>
      <c r="E175" s="30" t="s">
        <v>656</v>
      </c>
      <c r="F175" s="29">
        <v>2</v>
      </c>
      <c r="G175" s="29">
        <v>0</v>
      </c>
      <c r="H175" s="29">
        <v>2</v>
      </c>
      <c r="I175" s="29">
        <v>3</v>
      </c>
    </row>
    <row r="176" spans="1:9" x14ac:dyDescent="0.3">
      <c r="A176" s="29" t="s">
        <v>461</v>
      </c>
      <c r="B176" s="29">
        <v>6</v>
      </c>
      <c r="C176" s="30" t="s">
        <v>654</v>
      </c>
      <c r="D176" s="29" t="s">
        <v>657</v>
      </c>
      <c r="E176" s="30" t="s">
        <v>658</v>
      </c>
      <c r="F176" s="29">
        <v>2</v>
      </c>
      <c r="G176" s="29">
        <v>0</v>
      </c>
      <c r="H176" s="29">
        <v>2</v>
      </c>
      <c r="I176" s="29">
        <v>3</v>
      </c>
    </row>
    <row r="177" spans="1:9" x14ac:dyDescent="0.3">
      <c r="A177" s="29" t="s">
        <v>461</v>
      </c>
      <c r="B177" s="29">
        <v>6</v>
      </c>
      <c r="C177" s="30" t="s">
        <v>654</v>
      </c>
      <c r="D177" s="29" t="s">
        <v>659</v>
      </c>
      <c r="E177" s="30" t="s">
        <v>660</v>
      </c>
      <c r="F177" s="29">
        <v>2</v>
      </c>
      <c r="G177" s="29">
        <v>0</v>
      </c>
      <c r="H177" s="29">
        <v>2</v>
      </c>
      <c r="I177" s="29">
        <v>3</v>
      </c>
    </row>
    <row r="178" spans="1:9" x14ac:dyDescent="0.3">
      <c r="A178" s="29" t="s">
        <v>461</v>
      </c>
      <c r="B178" s="29">
        <v>6</v>
      </c>
      <c r="C178" s="30" t="s">
        <v>654</v>
      </c>
      <c r="D178" s="29" t="s">
        <v>661</v>
      </c>
      <c r="E178" s="30" t="s">
        <v>662</v>
      </c>
      <c r="F178" s="29">
        <v>2</v>
      </c>
      <c r="G178" s="29">
        <v>0</v>
      </c>
      <c r="H178" s="29">
        <v>2</v>
      </c>
      <c r="I178" s="29">
        <v>3</v>
      </c>
    </row>
    <row r="179" spans="1:9" x14ac:dyDescent="0.3">
      <c r="A179" s="29" t="s">
        <v>461</v>
      </c>
      <c r="B179" s="29">
        <v>6</v>
      </c>
      <c r="C179" s="30" t="s">
        <v>654</v>
      </c>
      <c r="D179" s="29" t="s">
        <v>663</v>
      </c>
      <c r="E179" s="30" t="s">
        <v>571</v>
      </c>
      <c r="F179" s="29">
        <v>2</v>
      </c>
      <c r="G179" s="29">
        <v>0</v>
      </c>
      <c r="H179" s="29">
        <v>2</v>
      </c>
      <c r="I179" s="29">
        <v>3</v>
      </c>
    </row>
    <row r="180" spans="1:9" x14ac:dyDescent="0.3">
      <c r="A180" s="29" t="s">
        <v>461</v>
      </c>
      <c r="B180" s="29">
        <v>6</v>
      </c>
      <c r="C180" s="30" t="s">
        <v>654</v>
      </c>
      <c r="D180" s="29" t="s">
        <v>664</v>
      </c>
      <c r="E180" s="30" t="s">
        <v>526</v>
      </c>
      <c r="F180" s="29">
        <v>2</v>
      </c>
      <c r="G180" s="29">
        <v>0</v>
      </c>
      <c r="H180" s="29">
        <v>2</v>
      </c>
      <c r="I180" s="29">
        <v>3</v>
      </c>
    </row>
    <row r="181" spans="1:9" x14ac:dyDescent="0.3">
      <c r="A181" s="29" t="s">
        <v>461</v>
      </c>
      <c r="B181" s="29">
        <v>6</v>
      </c>
      <c r="C181" s="30" t="s">
        <v>654</v>
      </c>
      <c r="D181" s="29" t="s">
        <v>665</v>
      </c>
      <c r="E181" s="30" t="s">
        <v>626</v>
      </c>
      <c r="F181" s="29">
        <v>2</v>
      </c>
      <c r="G181" s="29">
        <v>0</v>
      </c>
      <c r="H181" s="29">
        <v>2</v>
      </c>
      <c r="I181" s="29">
        <v>3</v>
      </c>
    </row>
    <row r="182" spans="1:9" x14ac:dyDescent="0.3">
      <c r="A182" s="29" t="s">
        <v>461</v>
      </c>
      <c r="B182" s="29">
        <v>7</v>
      </c>
      <c r="C182" s="30" t="s">
        <v>666</v>
      </c>
      <c r="D182" s="29" t="s">
        <v>667</v>
      </c>
      <c r="E182" s="30" t="s">
        <v>668</v>
      </c>
      <c r="F182" s="29">
        <v>2</v>
      </c>
      <c r="G182" s="29">
        <v>0</v>
      </c>
      <c r="H182" s="29">
        <v>2</v>
      </c>
      <c r="I182" s="29">
        <v>3</v>
      </c>
    </row>
    <row r="183" spans="1:9" x14ac:dyDescent="0.3">
      <c r="A183" s="29" t="s">
        <v>461</v>
      </c>
      <c r="B183" s="29">
        <v>7</v>
      </c>
      <c r="C183" s="30" t="s">
        <v>666</v>
      </c>
      <c r="D183" s="29" t="s">
        <v>669</v>
      </c>
      <c r="E183" s="30" t="s">
        <v>670</v>
      </c>
      <c r="F183" s="29">
        <v>2</v>
      </c>
      <c r="G183" s="29">
        <v>0</v>
      </c>
      <c r="H183" s="29">
        <v>2</v>
      </c>
      <c r="I183" s="29">
        <v>3</v>
      </c>
    </row>
    <row r="184" spans="1:9" x14ac:dyDescent="0.3">
      <c r="A184" s="29" t="s">
        <v>461</v>
      </c>
      <c r="B184" s="29">
        <v>7</v>
      </c>
      <c r="C184" s="30" t="s">
        <v>666</v>
      </c>
      <c r="D184" s="29" t="s">
        <v>671</v>
      </c>
      <c r="E184" s="30" t="s">
        <v>672</v>
      </c>
      <c r="F184" s="29">
        <v>2</v>
      </c>
      <c r="G184" s="29">
        <v>0</v>
      </c>
      <c r="H184" s="29">
        <v>2</v>
      </c>
      <c r="I184" s="29">
        <v>3</v>
      </c>
    </row>
    <row r="185" spans="1:9" x14ac:dyDescent="0.3">
      <c r="A185" s="29" t="s">
        <v>461</v>
      </c>
      <c r="B185" s="29">
        <v>7</v>
      </c>
      <c r="C185" s="30" t="s">
        <v>666</v>
      </c>
      <c r="D185" s="29" t="s">
        <v>673</v>
      </c>
      <c r="E185" s="30" t="s">
        <v>674</v>
      </c>
      <c r="F185" s="29">
        <v>2</v>
      </c>
      <c r="G185" s="29">
        <v>0</v>
      </c>
      <c r="H185" s="29">
        <v>2</v>
      </c>
      <c r="I185" s="29">
        <v>3</v>
      </c>
    </row>
    <row r="186" spans="1:9" x14ac:dyDescent="0.3">
      <c r="A186" s="29" t="s">
        <v>461</v>
      </c>
      <c r="B186" s="29">
        <v>7</v>
      </c>
      <c r="C186" s="30" t="s">
        <v>666</v>
      </c>
      <c r="D186" s="29" t="s">
        <v>675</v>
      </c>
      <c r="E186" s="30" t="s">
        <v>540</v>
      </c>
      <c r="F186" s="29">
        <v>2</v>
      </c>
      <c r="G186" s="29">
        <v>0</v>
      </c>
      <c r="H186" s="29">
        <v>2</v>
      </c>
      <c r="I186" s="29">
        <v>3</v>
      </c>
    </row>
    <row r="187" spans="1:9" x14ac:dyDescent="0.3">
      <c r="A187" s="29" t="s">
        <v>461</v>
      </c>
      <c r="B187" s="29">
        <v>7</v>
      </c>
      <c r="C187" s="30" t="s">
        <v>666</v>
      </c>
      <c r="D187" s="29" t="s">
        <v>676</v>
      </c>
      <c r="E187" s="30" t="s">
        <v>677</v>
      </c>
      <c r="F187" s="29">
        <v>2</v>
      </c>
      <c r="G187" s="29">
        <v>0</v>
      </c>
      <c r="H187" s="29">
        <v>2</v>
      </c>
      <c r="I187" s="29">
        <v>3</v>
      </c>
    </row>
    <row r="188" spans="1:9" x14ac:dyDescent="0.3">
      <c r="A188" s="29" t="s">
        <v>461</v>
      </c>
      <c r="B188" s="29">
        <v>7</v>
      </c>
      <c r="C188" s="30" t="s">
        <v>666</v>
      </c>
      <c r="D188" s="29" t="s">
        <v>678</v>
      </c>
      <c r="E188" s="30" t="s">
        <v>629</v>
      </c>
      <c r="F188" s="29">
        <v>2</v>
      </c>
      <c r="G188" s="29">
        <v>0</v>
      </c>
      <c r="H188" s="29">
        <v>2</v>
      </c>
      <c r="I188" s="29">
        <v>3</v>
      </c>
    </row>
    <row r="189" spans="1:9" x14ac:dyDescent="0.3">
      <c r="A189" s="29" t="s">
        <v>461</v>
      </c>
      <c r="B189" s="29">
        <v>8</v>
      </c>
      <c r="C189" s="30" t="s">
        <v>679</v>
      </c>
      <c r="D189" s="29" t="s">
        <v>680</v>
      </c>
      <c r="E189" s="30" t="s">
        <v>681</v>
      </c>
      <c r="F189" s="29">
        <v>2</v>
      </c>
      <c r="G189" s="29">
        <v>0</v>
      </c>
      <c r="H189" s="29">
        <v>2</v>
      </c>
      <c r="I189" s="29">
        <v>3</v>
      </c>
    </row>
    <row r="190" spans="1:9" x14ac:dyDescent="0.3">
      <c r="A190" s="29" t="s">
        <v>461</v>
      </c>
      <c r="B190" s="29">
        <v>8</v>
      </c>
      <c r="C190" s="30" t="s">
        <v>679</v>
      </c>
      <c r="D190" s="29" t="s">
        <v>682</v>
      </c>
      <c r="E190" s="30" t="s">
        <v>683</v>
      </c>
      <c r="F190" s="29">
        <v>2</v>
      </c>
      <c r="G190" s="29">
        <v>0</v>
      </c>
      <c r="H190" s="29">
        <v>2</v>
      </c>
      <c r="I190" s="29">
        <v>3</v>
      </c>
    </row>
    <row r="191" spans="1:9" x14ac:dyDescent="0.3">
      <c r="A191" s="29" t="s">
        <v>461</v>
      </c>
      <c r="B191" s="29">
        <v>8</v>
      </c>
      <c r="C191" s="30" t="s">
        <v>679</v>
      </c>
      <c r="D191" s="29" t="s">
        <v>684</v>
      </c>
      <c r="E191" s="30" t="s">
        <v>685</v>
      </c>
      <c r="F191" s="29">
        <v>2</v>
      </c>
      <c r="G191" s="29">
        <v>0</v>
      </c>
      <c r="H191" s="29">
        <v>2</v>
      </c>
      <c r="I191" s="29">
        <v>3</v>
      </c>
    </row>
    <row r="192" spans="1:9" x14ac:dyDescent="0.3">
      <c r="A192" s="29" t="s">
        <v>461</v>
      </c>
      <c r="B192" s="29">
        <v>8</v>
      </c>
      <c r="C192" s="30" t="s">
        <v>679</v>
      </c>
      <c r="D192" s="29" t="s">
        <v>686</v>
      </c>
      <c r="E192" s="30" t="s">
        <v>587</v>
      </c>
      <c r="F192" s="29">
        <v>2</v>
      </c>
      <c r="G192" s="29">
        <v>0</v>
      </c>
      <c r="H192" s="29">
        <v>2</v>
      </c>
      <c r="I192" s="29">
        <v>3</v>
      </c>
    </row>
    <row r="193" spans="1:9" x14ac:dyDescent="0.3">
      <c r="A193" s="29" t="s">
        <v>461</v>
      </c>
      <c r="B193" s="29">
        <v>8</v>
      </c>
      <c r="C193" s="30" t="s">
        <v>679</v>
      </c>
      <c r="D193" s="29" t="s">
        <v>687</v>
      </c>
      <c r="E193" s="30" t="s">
        <v>375</v>
      </c>
      <c r="F193" s="29">
        <v>2</v>
      </c>
      <c r="G193" s="29">
        <v>0</v>
      </c>
      <c r="H193" s="29">
        <v>2</v>
      </c>
      <c r="I193" s="29">
        <v>3</v>
      </c>
    </row>
    <row r="194" spans="1:9" x14ac:dyDescent="0.3">
      <c r="A194" s="29" t="s">
        <v>461</v>
      </c>
      <c r="B194" s="29">
        <v>8</v>
      </c>
      <c r="C194" s="30" t="s">
        <v>679</v>
      </c>
      <c r="D194" s="29" t="s">
        <v>688</v>
      </c>
      <c r="E194" s="30" t="s">
        <v>603</v>
      </c>
      <c r="F194" s="29">
        <v>2</v>
      </c>
      <c r="G194" s="29">
        <v>0</v>
      </c>
      <c r="H194" s="29">
        <v>2</v>
      </c>
      <c r="I194" s="29">
        <v>3</v>
      </c>
    </row>
    <row r="195" spans="1:9" x14ac:dyDescent="0.3">
      <c r="A195" s="29" t="s">
        <v>461</v>
      </c>
      <c r="B195" s="29">
        <v>8</v>
      </c>
      <c r="C195" s="30" t="s">
        <v>679</v>
      </c>
      <c r="D195" s="29" t="s">
        <v>689</v>
      </c>
      <c r="E195" s="30" t="s">
        <v>690</v>
      </c>
      <c r="F195" s="29">
        <v>2</v>
      </c>
      <c r="G195" s="29">
        <v>0</v>
      </c>
      <c r="H195" s="29">
        <v>2</v>
      </c>
      <c r="I195" s="29">
        <v>3</v>
      </c>
    </row>
  </sheetData>
  <autoFilter ref="A1:I195" xr:uid="{00000000-0009-0000-0000-000003000000}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4</vt:i4>
      </vt:variant>
      <vt:variant>
        <vt:lpstr>Adlandırılmış Aralıklar</vt:lpstr>
      </vt:variant>
      <vt:variant>
        <vt:i4>1</vt:i4>
      </vt:variant>
    </vt:vector>
  </HeadingPairs>
  <TitlesOfParts>
    <vt:vector size="5" baseType="lpstr">
      <vt:lpstr>Eşdeğerlik Tablosu</vt:lpstr>
      <vt:lpstr>Müfredatlar</vt:lpstr>
      <vt:lpstr>Özet ve Kontrol</vt:lpstr>
      <vt:lpstr>Seçmeli Havuzları</vt:lpstr>
      <vt:lpstr>'Eşdeğerlik Tablosu'!Yazdırma_Başlıkları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Sena KILIÇ</cp:lastModifiedBy>
  <cp:revision>0</cp:revision>
  <cp:lastPrinted>2026-09-23T13:18:02Z</cp:lastPrinted>
  <dcterms:created xsi:type="dcterms:W3CDTF">2026-09-23T11:17:15Z</dcterms:created>
  <dcterms:modified xsi:type="dcterms:W3CDTF">2026-09-23T13:19:05Z</dcterms:modified>
  <dc:language>en-US</dc:language>
</cp:coreProperties>
</file>